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20700" windowHeight="11580" tabRatio="834" firstSheet="1" activeTab="11"/>
  </bookViews>
  <sheets>
    <sheet name="дендрология" sheetId="28" state="hidden" r:id="rId1"/>
    <sheet name="Пояснительная" sheetId="48" r:id="rId2"/>
    <sheet name="Протокол" sheetId="51" r:id="rId3"/>
    <sheet name="НМЦ" sheetId="47" r:id="rId4"/>
    <sheet name="НМЦК" sheetId="50" r:id="rId5"/>
    <sheet name="Cводная смета ПИР " sheetId="13" r:id="rId6"/>
    <sheet name="Геодезия" sheetId="74" r:id="rId7"/>
    <sheet name="Гидромет" sheetId="77" r:id="rId8"/>
    <sheet name="Геология" sheetId="75" r:id="rId9"/>
    <sheet name="Геофизика" sheetId="76" r:id="rId10"/>
    <sheet name="Тех.обследование" sheetId="79" r:id="rId11"/>
    <sheet name="Экспертиза ПД и ИЗ " sheetId="3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AUTOEXEC" localSheetId="6">#REF!</definedName>
    <definedName name="\AUTOEXEC" localSheetId="8">#REF!</definedName>
    <definedName name="\AUTOEXEC" localSheetId="9">#REF!</definedName>
    <definedName name="\AUTOEXEC" localSheetId="7">#REF!</definedName>
    <definedName name="\AUTOEXEC">#REF!</definedName>
    <definedName name="\k" localSheetId="6">#REF!</definedName>
    <definedName name="\k" localSheetId="8">#REF!</definedName>
    <definedName name="\k" localSheetId="9">#REF!</definedName>
    <definedName name="\k" localSheetId="7">#REF!</definedName>
    <definedName name="\k">#REF!</definedName>
    <definedName name="\m" localSheetId="6">#REF!</definedName>
    <definedName name="\m" localSheetId="8">#REF!</definedName>
    <definedName name="\m" localSheetId="9">#REF!</definedName>
    <definedName name="\m" localSheetId="7">#REF!</definedName>
    <definedName name="\m">#REF!</definedName>
    <definedName name="\s">#REF!</definedName>
    <definedName name="\z">#REF!</definedName>
    <definedName name="_a2">#REF!</definedName>
    <definedName name="_AUTOEXEC">#REF!</definedName>
    <definedName name="_AUTOEXEC_1">#REF!</definedName>
    <definedName name="_AUTOEXEC_1_1">[1]Смета!#REF!</definedName>
    <definedName name="_AUTOEXEC_2" localSheetId="6">#REF!</definedName>
    <definedName name="_AUTOEXEC_2" localSheetId="8">#REF!</definedName>
    <definedName name="_AUTOEXEC_2" localSheetId="9">#REF!</definedName>
    <definedName name="_AUTOEXEC_2">#REF!</definedName>
    <definedName name="_k" localSheetId="6">#REF!</definedName>
    <definedName name="_k" localSheetId="8">#REF!</definedName>
    <definedName name="_k" localSheetId="9">#REF!</definedName>
    <definedName name="_k">#REF!</definedName>
    <definedName name="_k_1" localSheetId="6">#REF!</definedName>
    <definedName name="_k_1" localSheetId="8">#REF!</definedName>
    <definedName name="_k_1" localSheetId="9">#REF!</definedName>
    <definedName name="_k_1">#REF!</definedName>
    <definedName name="_k_1_1" localSheetId="6">[1]Смета!#REF!</definedName>
    <definedName name="_k_1_1" localSheetId="8">[1]Смета!#REF!</definedName>
    <definedName name="_k_1_1" localSheetId="9">[1]Смета!#REF!</definedName>
    <definedName name="_k_1_1">[1]Смета!#REF!</definedName>
    <definedName name="_k_2" localSheetId="6">#REF!</definedName>
    <definedName name="_k_2" localSheetId="8">#REF!</definedName>
    <definedName name="_k_2" localSheetId="9">#REF!</definedName>
    <definedName name="_k_2">#REF!</definedName>
    <definedName name="_m" localSheetId="6">#REF!</definedName>
    <definedName name="_m" localSheetId="8">#REF!</definedName>
    <definedName name="_m" localSheetId="9">#REF!</definedName>
    <definedName name="_m">#REF!</definedName>
    <definedName name="_m_1" localSheetId="6">#REF!</definedName>
    <definedName name="_m_1" localSheetId="8">#REF!</definedName>
    <definedName name="_m_1" localSheetId="9">#REF!</definedName>
    <definedName name="_m_1">#REF!</definedName>
    <definedName name="_m_1_1" localSheetId="6">[1]Смета!#REF!</definedName>
    <definedName name="_m_1_1" localSheetId="8">[1]Смета!#REF!</definedName>
    <definedName name="_m_1_1" localSheetId="9">[1]Смета!#REF!</definedName>
    <definedName name="_m_1_1">[1]Смета!#REF!</definedName>
    <definedName name="_m_2" localSheetId="6">#REF!</definedName>
    <definedName name="_m_2" localSheetId="8">#REF!</definedName>
    <definedName name="_m_2" localSheetId="9">#REF!</definedName>
    <definedName name="_m_2">#REF!</definedName>
    <definedName name="_s" localSheetId="6">#REF!</definedName>
    <definedName name="_s" localSheetId="8">#REF!</definedName>
    <definedName name="_s" localSheetId="9">#REF!</definedName>
    <definedName name="_s">#REF!</definedName>
    <definedName name="_s_1" localSheetId="6">#REF!</definedName>
    <definedName name="_s_1" localSheetId="8">#REF!</definedName>
    <definedName name="_s_1" localSheetId="9">#REF!</definedName>
    <definedName name="_s_1">#REF!</definedName>
    <definedName name="_s_1_1" localSheetId="6">[1]Смета!#REF!</definedName>
    <definedName name="_s_1_1" localSheetId="8">[1]Смета!#REF!</definedName>
    <definedName name="_s_1_1" localSheetId="9">[1]Смета!#REF!</definedName>
    <definedName name="_s_1_1">[1]Смета!#REF!</definedName>
    <definedName name="_s_2" localSheetId="6">#REF!</definedName>
    <definedName name="_s_2" localSheetId="8">#REF!</definedName>
    <definedName name="_s_2" localSheetId="9">#REF!</definedName>
    <definedName name="_s_2">#REF!</definedName>
    <definedName name="_z" localSheetId="6">#REF!</definedName>
    <definedName name="_z" localSheetId="8">#REF!</definedName>
    <definedName name="_z" localSheetId="9">#REF!</definedName>
    <definedName name="_z">#REF!</definedName>
    <definedName name="_z_1" localSheetId="6">#REF!</definedName>
    <definedName name="_z_1" localSheetId="8">#REF!</definedName>
    <definedName name="_z_1" localSheetId="9">#REF!</definedName>
    <definedName name="_z_1">#REF!</definedName>
    <definedName name="_z_1_1" localSheetId="6">[1]Смета!#REF!</definedName>
    <definedName name="_z_1_1" localSheetId="8">[1]Смета!#REF!</definedName>
    <definedName name="_z_1_1" localSheetId="9">[1]Смета!#REF!</definedName>
    <definedName name="_z_1_1">[1]Смета!#REF!</definedName>
    <definedName name="_z_2" localSheetId="6">#REF!</definedName>
    <definedName name="_z_2" localSheetId="8">#REF!</definedName>
    <definedName name="_z_2" localSheetId="9">#REF!</definedName>
    <definedName name="_z_2">#REF!</definedName>
    <definedName name="a" localSheetId="6" hidden="1">{#N/A,#N/A,TRUE,"Смета на пасс. обор. №1"}</definedName>
    <definedName name="a" localSheetId="8" hidden="1">{#N/A,#N/A,TRUE,"Смета на пасс. обор. №1"}</definedName>
    <definedName name="a" localSheetId="9" hidden="1">{#N/A,#N/A,TRUE,"Смета на пасс. обор. №1"}</definedName>
    <definedName name="a" localSheetId="7" hidden="1">{#N/A,#N/A,TRUE,"Смета на пасс. обор. №1"}</definedName>
    <definedName name="a" hidden="1">{#N/A,#N/A,TRUE,"Смета на пасс. обор. №1"}</definedName>
    <definedName name="a_1" localSheetId="6" hidden="1">{#N/A,#N/A,TRUE,"Смета на пасс. обор. №1"}</definedName>
    <definedName name="a_1" localSheetId="8" hidden="1">{#N/A,#N/A,TRUE,"Смета на пасс. обор. №1"}</definedName>
    <definedName name="a_1" localSheetId="9" hidden="1">{#N/A,#N/A,TRUE,"Смета на пасс. обор. №1"}</definedName>
    <definedName name="a_1" localSheetId="7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6">#REF!</definedName>
    <definedName name="as" localSheetId="8">#REF!</definedName>
    <definedName name="as" localSheetId="9">#REF!</definedName>
    <definedName name="as" localSheetId="7">#REF!</definedName>
    <definedName name="as">#REF!</definedName>
    <definedName name="asd" localSheetId="6">#REF!</definedName>
    <definedName name="asd" localSheetId="8">#REF!</definedName>
    <definedName name="asd" localSheetId="9">#REF!</definedName>
    <definedName name="asd" localSheetId="7">#REF!</definedName>
    <definedName name="asd">#REF!</definedName>
    <definedName name="ave_height" localSheetId="6">#REF!</definedName>
    <definedName name="ave_height" localSheetId="8">#REF!</definedName>
    <definedName name="ave_height" localSheetId="9">#REF!</definedName>
    <definedName name="ave_height" localSheetId="7">#REF!</definedName>
    <definedName name="ave_height">#REF!</definedName>
    <definedName name="ave_hight">#REF!</definedName>
    <definedName name="b" localSheetId="6" hidden="1">{#N/A,#N/A,TRUE,"Смета на пасс. обор. №1"}</definedName>
    <definedName name="b" localSheetId="8" hidden="1">{#N/A,#N/A,TRUE,"Смета на пасс. обор. №1"}</definedName>
    <definedName name="b" localSheetId="9" hidden="1">{#N/A,#N/A,TRUE,"Смета на пасс. обор. №1"}</definedName>
    <definedName name="b" localSheetId="7" hidden="1">{#N/A,#N/A,TRUE,"Смета на пасс. обор. №1"}</definedName>
    <definedName name="b" hidden="1">{#N/A,#N/A,TRUE,"Смета на пасс. обор. №1"}</definedName>
    <definedName name="b_1" localSheetId="6" hidden="1">{#N/A,#N/A,TRUE,"Смета на пасс. обор. №1"}</definedName>
    <definedName name="b_1" localSheetId="8" hidden="1">{#N/A,#N/A,TRUE,"Смета на пасс. обор. №1"}</definedName>
    <definedName name="b_1" localSheetId="9" hidden="1">{#N/A,#N/A,TRUE,"Смета на пасс. обор. №1"}</definedName>
    <definedName name="b_1" localSheetId="7" hidden="1">{#N/A,#N/A,TRUE,"Смета на пасс. обор. №1"}</definedName>
    <definedName name="b_1" hidden="1">{#N/A,#N/A,TRUE,"Смета на пасс. обор. №1"}</definedName>
    <definedName name="ba" localSheetId="6" hidden="1">{#N/A,#N/A,TRUE,"Смета на пасс. обор. №1"}</definedName>
    <definedName name="ba" localSheetId="8" hidden="1">{#N/A,#N/A,TRUE,"Смета на пасс. обор. №1"}</definedName>
    <definedName name="ba" localSheetId="9" hidden="1">{#N/A,#N/A,TRUE,"Смета на пасс. обор. №1"}</definedName>
    <definedName name="ba" localSheetId="7" hidden="1">{#N/A,#N/A,TRUE,"Смета на пасс. обор. №1"}</definedName>
    <definedName name="ba" hidden="1">{#N/A,#N/A,TRUE,"Смета на пасс. обор. №1"}</definedName>
    <definedName name="ba_1" localSheetId="6" hidden="1">{#N/A,#N/A,TRUE,"Смета на пасс. обор. №1"}</definedName>
    <definedName name="ba_1" localSheetId="8" hidden="1">{#N/A,#N/A,TRUE,"Смета на пасс. обор. №1"}</definedName>
    <definedName name="ba_1" localSheetId="9" hidden="1">{#N/A,#N/A,TRUE,"Смета на пасс. обор. №1"}</definedName>
    <definedName name="ba_1" localSheetId="7" hidden="1">{#N/A,#N/A,TRUE,"Смета на пасс. обор. №1"}</definedName>
    <definedName name="ba_1" hidden="1">{#N/A,#N/A,TRUE,"Смета на пасс. обор. №1"}</definedName>
    <definedName name="bjbkl" localSheetId="6">[2]топография!#REF!</definedName>
    <definedName name="bjbkl" localSheetId="8">[2]топография!#REF!</definedName>
    <definedName name="bjbkl" localSheetId="7">[2]топография!#REF!</definedName>
    <definedName name="bjbkl">[2]топография!#REF!</definedName>
    <definedName name="ccc" localSheetId="6" hidden="1">{#N/A,#N/A,TRUE,"Смета на пасс. обор. №1"}</definedName>
    <definedName name="ccc" localSheetId="8" hidden="1">{#N/A,#N/A,TRUE,"Смета на пасс. обор. №1"}</definedName>
    <definedName name="ccc" localSheetId="9" hidden="1">{#N/A,#N/A,TRUE,"Смета на пасс. обор. №1"}</definedName>
    <definedName name="ccc" localSheetId="7" hidden="1">{#N/A,#N/A,TRUE,"Смета на пасс. обор. №1"}</definedName>
    <definedName name="ccc" hidden="1">{#N/A,#N/A,TRUE,"Смета на пасс. обор. №1"}</definedName>
    <definedName name="ccc_1" localSheetId="6" hidden="1">{#N/A,#N/A,TRUE,"Смета на пасс. обор. №1"}</definedName>
    <definedName name="ccc_1" localSheetId="8" hidden="1">{#N/A,#N/A,TRUE,"Смета на пасс. обор. №1"}</definedName>
    <definedName name="ccc_1" localSheetId="9" hidden="1">{#N/A,#N/A,TRUE,"Смета на пасс. обор. №1"}</definedName>
    <definedName name="ccc_1" localSheetId="7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6">[3]Lucent!#REF!</definedName>
    <definedName name="Dc" localSheetId="8">[3]Lucent!#REF!</definedName>
    <definedName name="Dc" localSheetId="9">[3]Lucent!#REF!</definedName>
    <definedName name="Dc" localSheetId="7">[3]Lucent!#REF!</definedName>
    <definedName name="Dc">[3]Lucent!#REF!</definedName>
    <definedName name="dck" localSheetId="6">[2]топография!#REF!</definedName>
    <definedName name="dck" localSheetId="8">[2]топография!#REF!</definedName>
    <definedName name="dck" localSheetId="9">[2]топография!#REF!</definedName>
    <definedName name="dck" localSheetId="7">[2]топография!#REF!</definedName>
    <definedName name="dck">[2]топография!#REF!</definedName>
    <definedName name="dck_1" localSheetId="6">[2]топография!#REF!</definedName>
    <definedName name="dck_1" localSheetId="8">[2]топография!#REF!</definedName>
    <definedName name="dck_1" localSheetId="9">[2]топография!#REF!</definedName>
    <definedName name="dck_1">[2]топография!#REF!</definedName>
    <definedName name="ddduy" localSheetId="6">#REF!</definedName>
    <definedName name="ddduy" localSheetId="8">#REF!</definedName>
    <definedName name="ddduy" localSheetId="9">#REF!</definedName>
    <definedName name="ddduy" localSheetId="7">#REF!</definedName>
    <definedName name="ddduy">#REF!</definedName>
    <definedName name="Delivery">1.15</definedName>
    <definedName name="df" localSheetId="6">#REF!</definedName>
    <definedName name="df" localSheetId="8">#REF!</definedName>
    <definedName name="df" localSheetId="9">#REF!</definedName>
    <definedName name="df" localSheetId="7">#REF!</definedName>
    <definedName name="df">#REF!</definedName>
    <definedName name="Disc_Tbl" localSheetId="6">#REF!</definedName>
    <definedName name="Disc_Tbl" localSheetId="8">#REF!</definedName>
    <definedName name="Disc_Tbl" localSheetId="9">#REF!</definedName>
    <definedName name="Disc_Tbl" localSheetId="7">#REF!</definedName>
    <definedName name="Disc_Tbl">#REF!</definedName>
    <definedName name="Dl" localSheetId="6">[3]Lucent!#REF!</definedName>
    <definedName name="Dl" localSheetId="8">[3]Lucent!#REF!</definedName>
    <definedName name="Dl" localSheetId="9">[3]Lucent!#REF!</definedName>
    <definedName name="Dl" localSheetId="7">[3]Lucent!#REF!</definedName>
    <definedName name="Dl">[3]Lucent!#REF!</definedName>
    <definedName name="Dsc_Vector" localSheetId="6">#REF!</definedName>
    <definedName name="Dsc_Vector" localSheetId="8">#REF!</definedName>
    <definedName name="Dsc_Vector" localSheetId="9">#REF!</definedName>
    <definedName name="Dsc_Vector" localSheetId="7">#REF!</definedName>
    <definedName name="Dsc_Vector">#REF!</definedName>
    <definedName name="e" localSheetId="6" hidden="1">{#N/A,#N/A,TRUE,"Смета на пасс. обор. №1"}</definedName>
    <definedName name="e" localSheetId="8" hidden="1">{#N/A,#N/A,TRUE,"Смета на пасс. обор. №1"}</definedName>
    <definedName name="e" localSheetId="9" hidden="1">{#N/A,#N/A,TRUE,"Смета на пасс. обор. №1"}</definedName>
    <definedName name="e" localSheetId="7" hidden="1">{#N/A,#N/A,TRUE,"Смета на пасс. обор. №1"}</definedName>
    <definedName name="e" hidden="1">{#N/A,#N/A,TRUE,"Смета на пасс. обор. №1"}</definedName>
    <definedName name="e_1" localSheetId="6" hidden="1">{#N/A,#N/A,TRUE,"Смета на пасс. обор. №1"}</definedName>
    <definedName name="e_1" localSheetId="8" hidden="1">{#N/A,#N/A,TRUE,"Смета на пасс. обор. №1"}</definedName>
    <definedName name="e_1" localSheetId="9" hidden="1">{#N/A,#N/A,TRUE,"Смета на пасс. обор. №1"}</definedName>
    <definedName name="e_1" localSheetId="7" hidden="1">{#N/A,#N/A,TRUE,"Смета на пасс. обор. №1"}</definedName>
    <definedName name="e_1" hidden="1">{#N/A,#N/A,TRUE,"Смета на пасс. обор. №1"}</definedName>
    <definedName name="EQUIP">[4]Спецификация!#REF!</definedName>
    <definedName name="ert" localSheetId="6">#REF!</definedName>
    <definedName name="ert" localSheetId="8">#REF!</definedName>
    <definedName name="ert" localSheetId="9">#REF!</definedName>
    <definedName name="ert" localSheetId="7">#REF!</definedName>
    <definedName name="ert">#REF!</definedName>
    <definedName name="Excel_BuiltIn_Print_Area" localSheetId="6">#REF!</definedName>
    <definedName name="Excel_BuiltIn_Print_Area" localSheetId="8">#REF!</definedName>
    <definedName name="Excel_BuiltIn_Print_Area" localSheetId="9">#REF!</definedName>
    <definedName name="Excel_BuiltIn_Print_Area">#REF!</definedName>
    <definedName name="Excel_BuiltIn_Print_Area_1" localSheetId="6">#REF!</definedName>
    <definedName name="Excel_BuiltIn_Print_Area_1" localSheetId="8">#REF!</definedName>
    <definedName name="Excel_BuiltIn_Print_Area_1" localSheetId="9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6">#REF!</definedName>
    <definedName name="Excel_BuiltIn_Print_Area_5" localSheetId="8">#REF!</definedName>
    <definedName name="Excel_BuiltIn_Print_Area_5" localSheetId="9">#REF!</definedName>
    <definedName name="Excel_BuiltIn_Print_Area_5" localSheetId="7">#REF!</definedName>
    <definedName name="Excel_BuiltIn_Print_Area_5">#REF!</definedName>
    <definedName name="Excel_BuiltIn_Print_Area_7">"$#ССЫЛ!.$A$2:$E$5"</definedName>
    <definedName name="Excel_BuiltIn_Print_Titles" localSheetId="6">#REF!</definedName>
    <definedName name="Excel_BuiltIn_Print_Titles" localSheetId="8">#REF!</definedName>
    <definedName name="Excel_BuiltIn_Print_Titles" localSheetId="9">#REF!</definedName>
    <definedName name="Excel_BuiltIn_Print_Titles">#REF!</definedName>
    <definedName name="Excel_BuiltIn_Print_Titles_1" localSheetId="6">#REF!</definedName>
    <definedName name="Excel_BuiltIn_Print_Titles_1" localSheetId="8">#REF!</definedName>
    <definedName name="Excel_BuiltIn_Print_Titles_1" localSheetId="9">#REF!</definedName>
    <definedName name="Excel_BuiltIn_Print_Titles_1">#REF!</definedName>
    <definedName name="Excel_BuiltIn_Print_Titles_2" localSheetId="6">#REF!</definedName>
    <definedName name="Excel_BuiltIn_Print_Titles_2" localSheetId="8">#REF!</definedName>
    <definedName name="Excel_BuiltIn_Print_Titles_2" localSheetId="9">#REF!</definedName>
    <definedName name="Excel_BuiltIn_Print_Titles_2" localSheetId="7">#REF!</definedName>
    <definedName name="Excel_BuiltIn_Print_Titles_2">#REF!</definedName>
    <definedName name="Excel_BuiltIn_Print_Titles_3" localSheetId="7">#REF!</definedName>
    <definedName name="Excel_BuiltIn_Print_Titles_3">#REF!</definedName>
    <definedName name="fg" localSheetId="7">#REF!</definedName>
    <definedName name="fg">#REF!</definedName>
    <definedName name="fl" localSheetId="6">[3]Lucent!#REF!</definedName>
    <definedName name="fl" localSheetId="8">[3]Lucent!#REF!</definedName>
    <definedName name="fl" localSheetId="9">[3]Lucent!#REF!</definedName>
    <definedName name="fl" localSheetId="7">[3]Lucent!#REF!</definedName>
    <definedName name="fl">[3]Lucent!#REF!</definedName>
    <definedName name="Grp_Vector" localSheetId="6">#REF!</definedName>
    <definedName name="Grp_Vector" localSheetId="8">#REF!</definedName>
    <definedName name="Grp_Vector" localSheetId="9">#REF!</definedName>
    <definedName name="Grp_Vector" localSheetId="7">#REF!</definedName>
    <definedName name="Grp_Vector">#REF!</definedName>
    <definedName name="Importation_Cost" localSheetId="6">#REF!</definedName>
    <definedName name="Importation_Cost" localSheetId="8">#REF!</definedName>
    <definedName name="Importation_Cost" localSheetId="9">#REF!</definedName>
    <definedName name="Importation_Cost" localSheetId="7">#REF!</definedName>
    <definedName name="Importation_Cost">#REF!</definedName>
    <definedName name="Itog" localSheetId="6">#REF!</definedName>
    <definedName name="Itog" localSheetId="8">#REF!</definedName>
    <definedName name="Itog" localSheetId="9">#REF!</definedName>
    <definedName name="Itog" localSheetId="7">#REF!</definedName>
    <definedName name="Itog">#REF!</definedName>
    <definedName name="Itog_1">#REF!</definedName>
    <definedName name="j" localSheetId="6" hidden="1">{#N/A,#N/A,TRUE,"Смета на пасс. обор. №1"}</definedName>
    <definedName name="j" localSheetId="8" hidden="1">{#N/A,#N/A,TRUE,"Смета на пасс. обор. №1"}</definedName>
    <definedName name="j" localSheetId="9" hidden="1">{#N/A,#N/A,TRUE,"Смета на пасс. обор. №1"}</definedName>
    <definedName name="j" localSheetId="7" hidden="1">{#N/A,#N/A,TRUE,"Смета на пасс. обор. №1"}</definedName>
    <definedName name="j" hidden="1">{#N/A,#N/A,TRUE,"Смета на пасс. обор. №1"}</definedName>
    <definedName name="j_1" localSheetId="6" hidden="1">{#N/A,#N/A,TRUE,"Смета на пасс. обор. №1"}</definedName>
    <definedName name="j_1" localSheetId="8" hidden="1">{#N/A,#N/A,TRUE,"Смета на пасс. обор. №1"}</definedName>
    <definedName name="j_1" localSheetId="9" hidden="1">{#N/A,#N/A,TRUE,"Смета на пасс. обор. №1"}</definedName>
    <definedName name="j_1" localSheetId="7" hidden="1">{#N/A,#N/A,TRUE,"Смета на пасс. обор. №1"}</definedName>
    <definedName name="j_1" hidden="1">{#N/A,#N/A,TRUE,"Смета на пасс. обор. №1"}</definedName>
    <definedName name="kkkkk" localSheetId="6">#REF!</definedName>
    <definedName name="kkkkk" localSheetId="8">#REF!</definedName>
    <definedName name="kkkkk" localSheetId="9">#REF!</definedName>
    <definedName name="kkkkk">#REF!</definedName>
    <definedName name="Koeffcb" localSheetId="6">#REF!</definedName>
    <definedName name="Koeffcb" localSheetId="8">#REF!</definedName>
    <definedName name="Koeffcb" localSheetId="9">#REF!</definedName>
    <definedName name="Koeffcb" localSheetId="7">#REF!</definedName>
    <definedName name="Koeffcb">#REF!</definedName>
    <definedName name="KPlan" localSheetId="6">#REF!</definedName>
    <definedName name="KPlan" localSheetId="8">#REF!</definedName>
    <definedName name="KPlan" localSheetId="9">#REF!</definedName>
    <definedName name="KPlan" localSheetId="7">#REF!</definedName>
    <definedName name="KPlan">#REF!</definedName>
    <definedName name="lp">[5]Panduit!$E$4</definedName>
    <definedName name="m" localSheetId="6">[6]Microsoft!#REF!</definedName>
    <definedName name="m" localSheetId="8">[6]Microsoft!#REF!</definedName>
    <definedName name="m" localSheetId="9">[6]Microsoft!#REF!</definedName>
    <definedName name="m" localSheetId="7">[6]Microsoft!#REF!</definedName>
    <definedName name="m">[6]Microsoft!#REF!</definedName>
    <definedName name="MATER" localSheetId="6">[4]Спецификация!#REF!</definedName>
    <definedName name="MATER" localSheetId="8">[4]Спецификация!#REF!</definedName>
    <definedName name="MATER" localSheetId="9">[4]Спецификация!#REF!</definedName>
    <definedName name="MATER" localSheetId="7">[4]Спецификация!#REF!</definedName>
    <definedName name="MATER">[4]Спецификация!#REF!</definedName>
    <definedName name="mm" localSheetId="6">[6]Microsoft!#REF!</definedName>
    <definedName name="mm" localSheetId="8">[6]Microsoft!#REF!</definedName>
    <definedName name="mm" localSheetId="9">[6]Microsoft!#REF!</definedName>
    <definedName name="mm" localSheetId="7">[6]Microsoft!#REF!</definedName>
    <definedName name="mm">[6]Microsoft!#REF!</definedName>
    <definedName name="mmm" localSheetId="6">[6]Microsoft!#REF!</definedName>
    <definedName name="mmm" localSheetId="8">[6]Microsoft!#REF!</definedName>
    <definedName name="mmm" localSheetId="9">[6]Microsoft!#REF!</definedName>
    <definedName name="mmm" localSheetId="7">[6]Microsoft!#REF!</definedName>
    <definedName name="mmm">[6]Microsoft!#REF!</definedName>
    <definedName name="n_1" localSheetId="6">{"","одинz","дваz","триz","четыреz","пятьz","шестьz","семьz","восемьz","девятьz"}</definedName>
    <definedName name="n_1" localSheetId="8">{"","одинz","дваz","триz","четыреz","пятьz","шестьz","семьz","восемьz","девятьz"}</definedName>
    <definedName name="n_1" localSheetId="9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6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8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9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6">{"";1;"двадцатьz";"тридцатьz";"сорокz";"пятьдесятz";"шестьдесятz";"семьдесятz";"восемьдесятz";"девяностоz"}</definedName>
    <definedName name="n_3" localSheetId="8">{"";1;"двадцатьz";"тридцатьz";"сорокz";"пятьдесятz";"шестьдесятz";"семьдесятz";"восемьдесятz";"девяностоz"}</definedName>
    <definedName name="n_3" localSheetId="9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6">{"","стоz","двестиz","тристаz","четырестаz","пятьсотz","шестьсотz","семьсотz","восемьсотz","девятьсотz"}</definedName>
    <definedName name="n_4" localSheetId="8">{"","стоz","двестиz","тристаz","четырестаz","пятьсотz","шестьсотz","семьсотz","восемьсотz","девятьсотz"}</definedName>
    <definedName name="n_4" localSheetId="9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6">{"","однаz","двеz","триz","четыреz","пятьz","шестьz","семьz","восемьz","девятьz"}</definedName>
    <definedName name="n_5" localSheetId="8">{"","однаz","двеz","триz","четыреz","пятьz","шестьz","семьz","восемьz","девятьz"}</definedName>
    <definedName name="n_5" localSheetId="9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6">IF(Геодезия!n_3=1,Геодезия!n_2,Геодезия!n_3&amp;Геодезия!n_1)</definedName>
    <definedName name="n0x" localSheetId="8">IF(Геология!n_3=1,Геология!n_2,Геология!n_3&amp;Геология!n_1)</definedName>
    <definedName name="n0x" localSheetId="9">IF(Геофизика!n_3=1,Геофизика!n_2,Геофизика!n_3&amp;Геофизика!n_1)</definedName>
    <definedName name="n0x">IF(n_3=1,n_2,n_3&amp;n_1)</definedName>
    <definedName name="n1x" localSheetId="6">IF(Геодезия!n_3=1,Геодезия!n_2,Геодезия!n_3&amp;Геодезия!n_5)</definedName>
    <definedName name="n1x" localSheetId="8">IF(Геология!n_3=1,Геология!n_2,Геология!n_3&amp;Геология!n_5)</definedName>
    <definedName name="n1x" localSheetId="9">IF(Геофизика!n_3=1,Геофизика!n_2,Геофизика!n_3&amp;Геофизика!n_5)</definedName>
    <definedName name="n1x">IF(n_3=1,n_2,n_3&amp;n_5)</definedName>
    <definedName name="name" localSheetId="6">#REF!</definedName>
    <definedName name="name" localSheetId="8">#REF!</definedName>
    <definedName name="name" localSheetId="9">#REF!</definedName>
    <definedName name="name">#REF!</definedName>
    <definedName name="p" localSheetId="6" hidden="1">{#N/A,#N/A,TRUE,"Смета на пасс. обор. №1"}</definedName>
    <definedName name="p" localSheetId="8" hidden="1">{#N/A,#N/A,TRUE,"Смета на пасс. обор. №1"}</definedName>
    <definedName name="p" localSheetId="9" hidden="1">{#N/A,#N/A,TRUE,"Смета на пасс. обор. №1"}</definedName>
    <definedName name="p" localSheetId="7" hidden="1">{#N/A,#N/A,TRUE,"Смета на пасс. обор. №1"}</definedName>
    <definedName name="p" hidden="1">{#N/A,#N/A,TRUE,"Смета на пасс. обор. №1"}</definedName>
    <definedName name="p_1" localSheetId="6" hidden="1">{#N/A,#N/A,TRUE,"Смета на пасс. обор. №1"}</definedName>
    <definedName name="p_1" localSheetId="8" hidden="1">{#N/A,#N/A,TRUE,"Смета на пасс. обор. №1"}</definedName>
    <definedName name="p_1" localSheetId="9" hidden="1">{#N/A,#N/A,TRUE,"Смета на пасс. обор. №1"}</definedName>
    <definedName name="p_1" localSheetId="7" hidden="1">{#N/A,#N/A,TRUE,"Смета на пасс. обор. №1"}</definedName>
    <definedName name="p_1" hidden="1">{#N/A,#N/A,TRUE,"Смета на пасс. обор. №1"}</definedName>
    <definedName name="ppp" localSheetId="6">#REF!</definedName>
    <definedName name="ppp" localSheetId="8">#REF!</definedName>
    <definedName name="ppp" localSheetId="9">#REF!</definedName>
    <definedName name="ppp" localSheetId="7">#REF!</definedName>
    <definedName name="ppp">#REF!</definedName>
    <definedName name="pr">[4]Спецификация!#REF!</definedName>
    <definedName name="Profit">[3]Lucent!#REF!</definedName>
    <definedName name="profit2">[3]Lucent!#REF!</definedName>
    <definedName name="ProfitLucent">1.65</definedName>
    <definedName name="PROJ" localSheetId="6">[4]Спецификация!#REF!</definedName>
    <definedName name="PROJ" localSheetId="8">[4]Спецификация!#REF!</definedName>
    <definedName name="PROJ" localSheetId="9">[4]Спецификация!#REF!</definedName>
    <definedName name="PROJ" localSheetId="7">[4]Спецификация!#REF!</definedName>
    <definedName name="PROJ">[4]Спецификация!#REF!</definedName>
    <definedName name="q" localSheetId="6">#REF!</definedName>
    <definedName name="q" localSheetId="8">#REF!</definedName>
    <definedName name="q" localSheetId="9">#REF!</definedName>
    <definedName name="q" localSheetId="7">#REF!</definedName>
    <definedName name="q">#REF!</definedName>
    <definedName name="qqq" localSheetId="6" hidden="1">{#N/A,#N/A,TRUE,"Смета на пасс. обор. №1"}</definedName>
    <definedName name="qqq" localSheetId="8" hidden="1">{#N/A,#N/A,TRUE,"Смета на пасс. обор. №1"}</definedName>
    <definedName name="qqq" localSheetId="9" hidden="1">{#N/A,#N/A,TRUE,"Смета на пасс. обор. №1"}</definedName>
    <definedName name="qqq" localSheetId="7" hidden="1">{#N/A,#N/A,TRUE,"Смета на пасс. обор. №1"}</definedName>
    <definedName name="qqq" hidden="1">{#N/A,#N/A,TRUE,"Смета на пасс. обор. №1"}</definedName>
    <definedName name="qqq_1" localSheetId="6" hidden="1">{#N/A,#N/A,TRUE,"Смета на пасс. обор. №1"}</definedName>
    <definedName name="qqq_1" localSheetId="8" hidden="1">{#N/A,#N/A,TRUE,"Смета на пасс. обор. №1"}</definedName>
    <definedName name="qqq_1" localSheetId="9" hidden="1">{#N/A,#N/A,TRUE,"Смета на пасс. обор. №1"}</definedName>
    <definedName name="qqq_1" localSheetId="7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6">#REF!</definedName>
    <definedName name="qwer" localSheetId="8">#REF!</definedName>
    <definedName name="qwer" localSheetId="9">#REF!</definedName>
    <definedName name="qwer" localSheetId="7">#REF!</definedName>
    <definedName name="qwer">#REF!</definedName>
    <definedName name="R_Lst" localSheetId="6">#REF!</definedName>
    <definedName name="R_Lst" localSheetId="8">#REF!</definedName>
    <definedName name="R_Lst" localSheetId="9">#REF!</definedName>
    <definedName name="R_Lst" localSheetId="7">#REF!</definedName>
    <definedName name="R_Lst">#REF!</definedName>
    <definedName name="R_Net" localSheetId="6">#REF!</definedName>
    <definedName name="R_Net" localSheetId="8">#REF!</definedName>
    <definedName name="R_Net" localSheetId="9">#REF!</definedName>
    <definedName name="R_Net" localSheetId="7">#REF!</definedName>
    <definedName name="R_Net">#REF!</definedName>
    <definedName name="Rate">#REF!</definedName>
    <definedName name="Rit">[7]УКП!$H$3</definedName>
    <definedName name="rty" localSheetId="6">#REF!</definedName>
    <definedName name="rty" localSheetId="8">#REF!</definedName>
    <definedName name="rty" localSheetId="9">#REF!</definedName>
    <definedName name="rty" localSheetId="7">#REF!</definedName>
    <definedName name="rty">#REF!</definedName>
    <definedName name="sd" localSheetId="6">#REF!</definedName>
    <definedName name="sd" localSheetId="8">#REF!</definedName>
    <definedName name="sd" localSheetId="9">#REF!</definedName>
    <definedName name="sd" localSheetId="7">#REF!</definedName>
    <definedName name="sd">#REF!</definedName>
    <definedName name="SM" localSheetId="6">#REF!</definedName>
    <definedName name="SM" localSheetId="8">#REF!</definedName>
    <definedName name="SM" localSheetId="9">#REF!</definedName>
    <definedName name="SM" localSheetId="7">#REF!</definedName>
    <definedName name="SM">#REF!</definedName>
    <definedName name="SM_SM">#REF!</definedName>
    <definedName name="SM_STO" localSheetId="6">#REF!</definedName>
    <definedName name="SM_STO">#REF!</definedName>
    <definedName name="SM_STO_1">'[8]СМЕТА проект'!#REF!</definedName>
    <definedName name="SM_STO1" localSheetId="6">#REF!</definedName>
    <definedName name="SM_STO1" localSheetId="8">#REF!</definedName>
    <definedName name="SM_STO1" localSheetId="9">#REF!</definedName>
    <definedName name="SM_STO1" localSheetId="7">#REF!</definedName>
    <definedName name="SM_STO1">#REF!</definedName>
    <definedName name="SM_STO1_1" localSheetId="6">#REF!</definedName>
    <definedName name="SM_STO1_1" localSheetId="8">#REF!</definedName>
    <definedName name="SM_STO1_1" localSheetId="9">#REF!</definedName>
    <definedName name="SM_STO1_1">#REF!</definedName>
    <definedName name="SM_STO1_1_1" localSheetId="8">#REF!</definedName>
    <definedName name="SM_STO1_1_1" localSheetId="9">#REF!</definedName>
    <definedName name="SM_STO1_1_1">#REF!</definedName>
    <definedName name="SM_STO2" localSheetId="6">#REF!</definedName>
    <definedName name="SM_STO2" localSheetId="7">#REF!</definedName>
    <definedName name="SM_STO2">#REF!</definedName>
    <definedName name="SM_STO2_1">#REF!</definedName>
    <definedName name="SM_STO3" localSheetId="6">#REF!</definedName>
    <definedName name="SM_STO3" localSheetId="7">#REF!</definedName>
    <definedName name="SM_STO3">#REF!</definedName>
    <definedName name="SM_STO3_1">#REF!</definedName>
    <definedName name="Smmmmmmmmmmmmmmm">#REF!</definedName>
    <definedName name="SUM_" localSheetId="6">#REF!</definedName>
    <definedName name="SUM_">#REF!</definedName>
    <definedName name="SUM__1">#REF!</definedName>
    <definedName name="SUM_1" localSheetId="6">#REF!</definedName>
    <definedName name="SUM_1">#REF!</definedName>
    <definedName name="SUM_1_1">#REF!</definedName>
    <definedName name="SUM_1_1_1">#REF!</definedName>
    <definedName name="sum_2">#REF!</definedName>
    <definedName name="SUM_3" localSheetId="6">#REF!</definedName>
    <definedName name="SUM_3">#REF!</definedName>
    <definedName name="SUM_3_1">#REF!</definedName>
    <definedName name="sum_4">#REF!</definedName>
    <definedName name="SV">#REF!</definedName>
    <definedName name="SV_STO">#REF!</definedName>
    <definedName name="Times">#REF!</definedName>
    <definedName name="Times_1">#REF!</definedName>
    <definedName name="Times_10">#REF!</definedName>
    <definedName name="Times_11">#REF!</definedName>
    <definedName name="Times_12">#REF!</definedName>
    <definedName name="Times_13">#REF!</definedName>
    <definedName name="Times_14">#REF!</definedName>
    <definedName name="Times_15">#REF!</definedName>
    <definedName name="Times_16">#REF!</definedName>
    <definedName name="Times_17">#REF!</definedName>
    <definedName name="Times_18">#REF!</definedName>
    <definedName name="Times_19">#REF!</definedName>
    <definedName name="Times_2">#REF!</definedName>
    <definedName name="Times_20">#REF!</definedName>
    <definedName name="Times_21">#REF!</definedName>
    <definedName name="Times_22">#REF!</definedName>
    <definedName name="Times_49">#REF!</definedName>
    <definedName name="Times_5">#REF!</definedName>
    <definedName name="Times_50">#REF!</definedName>
    <definedName name="Times_51">#REF!</definedName>
    <definedName name="Times_52">#REF!</definedName>
    <definedName name="Times_53">#REF!</definedName>
    <definedName name="Times_54">#REF!</definedName>
    <definedName name="Times_6">#REF!</definedName>
    <definedName name="Times_7">#REF!</definedName>
    <definedName name="Times_8">#REF!</definedName>
    <definedName name="Times_9">#REF!</definedName>
    <definedName name="tyu">#REF!</definedName>
    <definedName name="U_Lst">#REF!</definedName>
    <definedName name="U_Net">#REF!</definedName>
    <definedName name="usd">#REF!</definedName>
    <definedName name="vsego">#REF!</definedName>
    <definedName name="w">#REF!</definedName>
    <definedName name="we" localSheetId="6" hidden="1">{#N/A,#N/A,TRUE,"Смета на пасс. обор. №1"}</definedName>
    <definedName name="we" localSheetId="8" hidden="1">{#N/A,#N/A,TRUE,"Смета на пасс. обор. №1"}</definedName>
    <definedName name="we" localSheetId="9" hidden="1">{#N/A,#N/A,TRUE,"Смета на пасс. обор. №1"}</definedName>
    <definedName name="we" localSheetId="7" hidden="1">{#N/A,#N/A,TRUE,"Смета на пасс. обор. №1"}</definedName>
    <definedName name="we" hidden="1">{#N/A,#N/A,TRUE,"Смета на пасс. обор. №1"}</definedName>
    <definedName name="we_1" localSheetId="6" hidden="1">{#N/A,#N/A,TRUE,"Смета на пасс. обор. №1"}</definedName>
    <definedName name="we_1" localSheetId="8" hidden="1">{#N/A,#N/A,TRUE,"Смета на пасс. обор. №1"}</definedName>
    <definedName name="we_1" localSheetId="9" hidden="1">{#N/A,#N/A,TRUE,"Смета на пасс. обор. №1"}</definedName>
    <definedName name="we_1" localSheetId="7" hidden="1">{#N/A,#N/A,TRUE,"Смета на пасс. обор. №1"}</definedName>
    <definedName name="we_1" hidden="1">{#N/A,#N/A,TRUE,"Смета на пасс. обор. №1"}</definedName>
    <definedName name="wer" localSheetId="6">#REF!</definedName>
    <definedName name="wer" localSheetId="8">#REF!</definedName>
    <definedName name="wer" localSheetId="9">#REF!</definedName>
    <definedName name="wer" localSheetId="7">#REF!</definedName>
    <definedName name="wer">#REF!</definedName>
    <definedName name="WORK">[4]Спецификация!#REF!</definedName>
    <definedName name="wrn.1." localSheetId="6" hidden="1">{#N/A,#N/A,FALSE,"Шаблон_Спец1"}</definedName>
    <definedName name="wrn.1." localSheetId="8" hidden="1">{#N/A,#N/A,FALSE,"Шаблон_Спец1"}</definedName>
    <definedName name="wrn.1." localSheetId="9" hidden="1">{#N/A,#N/A,FALSE,"Шаблон_Спец1"}</definedName>
    <definedName name="wrn.1." localSheetId="7" hidden="1">{#N/A,#N/A,FALSE,"Шаблон_Спец1"}</definedName>
    <definedName name="wrn.1." hidden="1">{#N/A,#N/A,FALSE,"Шаблон_Спец1"}</definedName>
    <definedName name="wrn.sp2344." localSheetId="6" hidden="1">{#N/A,#N/A,TRUE,"Смета на пасс. обор. №1"}</definedName>
    <definedName name="wrn.sp2344." localSheetId="8" hidden="1">{#N/A,#N/A,TRUE,"Смета на пасс. обор. №1"}</definedName>
    <definedName name="wrn.sp2344." localSheetId="9" hidden="1">{#N/A,#N/A,TRUE,"Смета на пасс. обор. №1"}</definedName>
    <definedName name="wrn.sp2344." localSheetId="7" hidden="1">{#N/A,#N/A,TRUE,"Смета на пасс. обор. №1"}</definedName>
    <definedName name="wrn.sp2344." hidden="1">{#N/A,#N/A,TRUE,"Смета на пасс. обор. №1"}</definedName>
    <definedName name="wrn.sp2344._1" localSheetId="6" hidden="1">{#N/A,#N/A,TRUE,"Смета на пасс. обор. №1"}</definedName>
    <definedName name="wrn.sp2344._1" localSheetId="8" hidden="1">{#N/A,#N/A,TRUE,"Смета на пасс. обор. №1"}</definedName>
    <definedName name="wrn.sp2344._1" localSheetId="9" hidden="1">{#N/A,#N/A,TRUE,"Смета на пасс. обор. №1"}</definedName>
    <definedName name="wrn.sp2344._1" localSheetId="7" hidden="1">{#N/A,#N/A,TRUE,"Смета на пасс. обор. №1"}</definedName>
    <definedName name="wrn.sp2344._1" hidden="1">{#N/A,#N/A,TRUE,"Смета на пасс. обор. №1"}</definedName>
    <definedName name="wrn.sp2345" localSheetId="6" hidden="1">{#N/A,#N/A,TRUE,"Смета на пасс. обор. №1"}</definedName>
    <definedName name="wrn.sp2345" localSheetId="8" hidden="1">{#N/A,#N/A,TRUE,"Смета на пасс. обор. №1"}</definedName>
    <definedName name="wrn.sp2345" localSheetId="9" hidden="1">{#N/A,#N/A,TRUE,"Смета на пасс. обор. №1"}</definedName>
    <definedName name="wrn.sp2345" localSheetId="7" hidden="1">{#N/A,#N/A,TRUE,"Смета на пасс. обор. №1"}</definedName>
    <definedName name="wrn.sp2345" hidden="1">{#N/A,#N/A,TRUE,"Смета на пасс. обор. №1"}</definedName>
    <definedName name="wrn.sp2345_1" localSheetId="6" hidden="1">{#N/A,#N/A,TRUE,"Смета на пасс. обор. №1"}</definedName>
    <definedName name="wrn.sp2345_1" localSheetId="8" hidden="1">{#N/A,#N/A,TRUE,"Смета на пасс. обор. №1"}</definedName>
    <definedName name="wrn.sp2345_1" localSheetId="9" hidden="1">{#N/A,#N/A,TRUE,"Смета на пасс. обор. №1"}</definedName>
    <definedName name="wrn.sp2345_1" localSheetId="7" hidden="1">{#N/A,#N/A,TRUE,"Смета на пасс. обор. №1"}</definedName>
    <definedName name="wrn.sp2345_1" hidden="1">{#N/A,#N/A,TRUE,"Смета на пасс. обор. №1"}</definedName>
    <definedName name="ww" localSheetId="6">#REF!</definedName>
    <definedName name="ww" localSheetId="8">#REF!</definedName>
    <definedName name="ww" localSheetId="9">#REF!</definedName>
    <definedName name="ww" localSheetId="7">#REF!</definedName>
    <definedName name="ww">#REF!</definedName>
    <definedName name="yui" localSheetId="6">#REF!</definedName>
    <definedName name="yui" localSheetId="8">#REF!</definedName>
    <definedName name="yui" localSheetId="9">#REF!</definedName>
    <definedName name="yui" localSheetId="7">#REF!</definedName>
    <definedName name="yui">#REF!</definedName>
    <definedName name="ZAK1" localSheetId="6">#REF!</definedName>
    <definedName name="ZAK1" localSheetId="8">#REF!</definedName>
    <definedName name="ZAK1" localSheetId="9">#REF!</definedName>
    <definedName name="ZAK1" localSheetId="7">#REF!</definedName>
    <definedName name="ZAK1">#REF!</definedName>
    <definedName name="ZAK1_1">#REF!</definedName>
    <definedName name="ZAK2" localSheetId="6">#REF!</definedName>
    <definedName name="ZAK2">#REF!</definedName>
    <definedName name="ZAK2_1">#REF!</definedName>
    <definedName name="zzzz">#REF!</definedName>
    <definedName name="а" localSheetId="6" hidden="1">{#N/A,#N/A,TRUE,"Смета на пасс. обор. №1"}</definedName>
    <definedName name="а" localSheetId="8" hidden="1">{#N/A,#N/A,TRUE,"Смета на пасс. обор. №1"}</definedName>
    <definedName name="а" localSheetId="9" hidden="1">{#N/A,#N/A,TRUE,"Смета на пасс. обор. №1"}</definedName>
    <definedName name="а" localSheetId="7" hidden="1">{#N/A,#N/A,TRUE,"Смета на пасс. обор. №1"}</definedName>
    <definedName name="а" hidden="1">{#N/A,#N/A,TRUE,"Смета на пасс. обор. №1"}</definedName>
    <definedName name="а_1" localSheetId="6" hidden="1">{#N/A,#N/A,TRUE,"Смета на пасс. обор. №1"}</definedName>
    <definedName name="а_1" localSheetId="8" hidden="1">{#N/A,#N/A,TRUE,"Смета на пасс. обор. №1"}</definedName>
    <definedName name="а_1" localSheetId="9" hidden="1">{#N/A,#N/A,TRUE,"Смета на пасс. обор. №1"}</definedName>
    <definedName name="а_1" localSheetId="7" hidden="1">{#N/A,#N/A,TRUE,"Смета на пасс. обор. №1"}</definedName>
    <definedName name="а_1" hidden="1">{#N/A,#N/A,TRUE,"Смета на пасс. обор. №1"}</definedName>
    <definedName name="а1" localSheetId="6">#REF!</definedName>
    <definedName name="а1" localSheetId="8">#REF!</definedName>
    <definedName name="а1" localSheetId="9">#REF!</definedName>
    <definedName name="а1" localSheetId="7">#REF!</definedName>
    <definedName name="а1">#REF!</definedName>
    <definedName name="А2" localSheetId="6">#REF!</definedName>
    <definedName name="А2" localSheetId="8">#REF!</definedName>
    <definedName name="А2" localSheetId="9">#REF!</definedName>
    <definedName name="А2" localSheetId="7">#REF!</definedName>
    <definedName name="А2">#REF!</definedName>
    <definedName name="а36" localSheetId="6">#REF!</definedName>
    <definedName name="а36" localSheetId="8">#REF!</definedName>
    <definedName name="а36" localSheetId="9">#REF!</definedName>
    <definedName name="а36" localSheetId="7">#REF!</definedName>
    <definedName name="а36">#REF!</definedName>
    <definedName name="а36_1">#REF!</definedName>
    <definedName name="аа" localSheetId="6">[2]топография!#REF!</definedName>
    <definedName name="аа" localSheetId="8">[2]топография!#REF!</definedName>
    <definedName name="аа" localSheetId="7">[2]топография!#REF!</definedName>
    <definedName name="аа">[2]топография!#REF!</definedName>
    <definedName name="ав" localSheetId="6">#REF!</definedName>
    <definedName name="ав" localSheetId="8">#REF!</definedName>
    <definedName name="ав" localSheetId="9">#REF!</definedName>
    <definedName name="ав" localSheetId="7">#REF!</definedName>
    <definedName name="ав">#REF!</definedName>
    <definedName name="ав_1" localSheetId="6">#REF!</definedName>
    <definedName name="ав_1" localSheetId="8">#REF!</definedName>
    <definedName name="ав_1" localSheetId="9">#REF!</definedName>
    <definedName name="ав_1">#REF!</definedName>
    <definedName name="авс" localSheetId="6">#REF!</definedName>
    <definedName name="авс" localSheetId="8">#REF!</definedName>
    <definedName name="авс" localSheetId="9">#REF!</definedName>
    <definedName name="авс" localSheetId="7">#REF!</definedName>
    <definedName name="авс">#REF!</definedName>
    <definedName name="автом">#REF!</definedName>
    <definedName name="Азб" localSheetId="7">#REF!</definedName>
    <definedName name="Азб">#REF!</definedName>
    <definedName name="АКСТ">'[9]Лист опроса'!$B$22</definedName>
    <definedName name="аолрмб">[10]Вспомогательный!$D$77</definedName>
    <definedName name="ап" localSheetId="6" hidden="1">{#N/A,#N/A,TRUE,"Смета на пасс. обор. №1"}</definedName>
    <definedName name="ап" localSheetId="8" hidden="1">{#N/A,#N/A,TRUE,"Смета на пасс. обор. №1"}</definedName>
    <definedName name="ап" localSheetId="9" hidden="1">{#N/A,#N/A,TRUE,"Смета на пасс. обор. №1"}</definedName>
    <definedName name="ап" localSheetId="7" hidden="1">{#N/A,#N/A,TRUE,"Смета на пасс. обор. №1"}</definedName>
    <definedName name="ап" hidden="1">{#N/A,#N/A,TRUE,"Смета на пасс. обор. №1"}</definedName>
    <definedName name="ап_1" localSheetId="6" hidden="1">{#N/A,#N/A,TRUE,"Смета на пасс. обор. №1"}</definedName>
    <definedName name="ап_1" localSheetId="8" hidden="1">{#N/A,#N/A,TRUE,"Смета на пасс. обор. №1"}</definedName>
    <definedName name="ап_1" localSheetId="9" hidden="1">{#N/A,#N/A,TRUE,"Смета на пасс. обор. №1"}</definedName>
    <definedName name="ап_1" localSheetId="7" hidden="1">{#N/A,#N/A,TRUE,"Смета на пасс. обор. №1"}</definedName>
    <definedName name="ап_1" hidden="1">{#N/A,#N/A,TRUE,"Смета на пасс. обор. №1"}</definedName>
    <definedName name="апр" localSheetId="6" hidden="1">{#N/A,#N/A,TRUE,"Смета на пасс. обор. №1"}</definedName>
    <definedName name="апр" localSheetId="8" hidden="1">{#N/A,#N/A,TRUE,"Смета на пасс. обор. №1"}</definedName>
    <definedName name="апр" localSheetId="9" hidden="1">{#N/A,#N/A,TRUE,"Смета на пасс. обор. №1"}</definedName>
    <definedName name="апр" localSheetId="7" hidden="1">{#N/A,#N/A,TRUE,"Смета на пасс. обор. №1"}</definedName>
    <definedName name="апр" hidden="1">{#N/A,#N/A,TRUE,"Смета на пасс. обор. №1"}</definedName>
    <definedName name="апр_1" localSheetId="6" hidden="1">{#N/A,#N/A,TRUE,"Смета на пасс. обор. №1"}</definedName>
    <definedName name="апр_1" localSheetId="8" hidden="1">{#N/A,#N/A,TRUE,"Смета на пасс. обор. №1"}</definedName>
    <definedName name="апр_1" localSheetId="9" hidden="1">{#N/A,#N/A,TRUE,"Смета на пасс. обор. №1"}</definedName>
    <definedName name="апр_1" localSheetId="7" hidden="1">{#N/A,#N/A,TRUE,"Смета на пасс. обор. №1"}</definedName>
    <definedName name="апр_1" hidden="1">{#N/A,#N/A,TRUE,"Смета на пасс. обор. №1"}</definedName>
    <definedName name="астр" localSheetId="6">#REF!</definedName>
    <definedName name="астр" localSheetId="8">#REF!</definedName>
    <definedName name="астр" localSheetId="9">#REF!</definedName>
    <definedName name="астр" localSheetId="7">#REF!</definedName>
    <definedName name="астр">#REF!</definedName>
    <definedName name="Астрахань" localSheetId="6">#REF!</definedName>
    <definedName name="Астрахань" localSheetId="8">#REF!</definedName>
    <definedName name="Астрахань" localSheetId="9">#REF!</definedName>
    <definedName name="Астрахань" localSheetId="7">#REF!</definedName>
    <definedName name="Астрахань">#REF!</definedName>
    <definedName name="Астрахань_1" localSheetId="6">#REF!</definedName>
    <definedName name="Астрахань_1" localSheetId="8">#REF!</definedName>
    <definedName name="Астрахань_1" localSheetId="9">#REF!</definedName>
    <definedName name="Астрахань_1" localSheetId="7">#REF!</definedName>
    <definedName name="Астрахань_1">#REF!</definedName>
    <definedName name="Астрахань_2">#REF!</definedName>
    <definedName name="Астрахань_22">#REF!</definedName>
    <definedName name="Астрахань_49">#REF!</definedName>
    <definedName name="Астрахань_5">#REF!</definedName>
    <definedName name="Астрахань_50">#REF!</definedName>
    <definedName name="Астрахань_51">#REF!</definedName>
    <definedName name="Астрахань_52">#REF!</definedName>
    <definedName name="Астрахань_53">#REF!</definedName>
    <definedName name="Астрахань_54">#REF!</definedName>
    <definedName name="АСУТП2">#REF!</definedName>
    <definedName name="АСУТП2_1">#REF!</definedName>
    <definedName name="АСУТП2_2">#REF!</definedName>
    <definedName name="АСУТП2_22">#REF!</definedName>
    <definedName name="АСУТП2_49">#REF!</definedName>
    <definedName name="АСУТП2_5">#REF!</definedName>
    <definedName name="АСУТП2_50">#REF!</definedName>
    <definedName name="АСУТП2_51">#REF!</definedName>
    <definedName name="АСУТП2_52">#REF!</definedName>
    <definedName name="АСУТП2_53">#REF!</definedName>
    <definedName name="АСУТП2_54">#REF!</definedName>
    <definedName name="АСУТПАстрахань">#REF!</definedName>
    <definedName name="АСУТПАстрахань_1">#REF!</definedName>
    <definedName name="АСУТПАстрахань_2">#REF!</definedName>
    <definedName name="АСУТПАстрахань_22">#REF!</definedName>
    <definedName name="АСУТПАстрахань_49">#REF!</definedName>
    <definedName name="АСУТПАстрахань_5">#REF!</definedName>
    <definedName name="АСУТПАстрахань_50">#REF!</definedName>
    <definedName name="АСУТПАстрахань_51">#REF!</definedName>
    <definedName name="АСУТПАстрахань_52">#REF!</definedName>
    <definedName name="АСУТПАстрахань_53">#REF!</definedName>
    <definedName name="АСУТПАстрахань_54">#REF!</definedName>
    <definedName name="АСУТПН.Новгород">#REF!</definedName>
    <definedName name="АСУТПН.Новгород_1">#REF!</definedName>
    <definedName name="АСУТПН.Новгород_2">#REF!</definedName>
    <definedName name="АСУТПН.Новгород_22">#REF!</definedName>
    <definedName name="АСУТПН.Новгород_49">#REF!</definedName>
    <definedName name="АСУТПН.Новгород_5">#REF!</definedName>
    <definedName name="АСУТПН.Новгород_50">#REF!</definedName>
    <definedName name="АСУТПН.Новгород_51">#REF!</definedName>
    <definedName name="АСУТПН.Новгород_52">#REF!</definedName>
    <definedName name="АСУТПН.Новгород_53">#REF!</definedName>
    <definedName name="АСУТПН.Новгород_54">#REF!</definedName>
    <definedName name="АСУТПСтаврополь">#REF!</definedName>
    <definedName name="АСУТПСтаврополь_1">#REF!</definedName>
    <definedName name="АСУТПСтаврополь_2">#REF!</definedName>
    <definedName name="АСУТПСтаврополь_22">#REF!</definedName>
    <definedName name="АСУТПСтаврополь_49">#REF!</definedName>
    <definedName name="АСУТПСтаврополь_5">#REF!</definedName>
    <definedName name="АСУТПСтаврополь_50">#REF!</definedName>
    <definedName name="АСУТПСтаврополь_51">#REF!</definedName>
    <definedName name="АСУТПСтаврополь_52">#REF!</definedName>
    <definedName name="АСУТПСтаврополь_53">#REF!</definedName>
    <definedName name="АСУТПСтаврополь_54">#REF!</definedName>
    <definedName name="АФС" localSheetId="6">[2]топография!#REF!</definedName>
    <definedName name="АФС" localSheetId="8">[2]топография!#REF!</definedName>
    <definedName name="АФС" localSheetId="7">[2]топография!#REF!</definedName>
    <definedName name="АФС">[2]топография!#REF!</definedName>
    <definedName name="б" localSheetId="6" hidden="1">{#N/A,#N/A,TRUE,"Смета на пасс. обор. №1"}</definedName>
    <definedName name="б" localSheetId="8" hidden="1">{#N/A,#N/A,TRUE,"Смета на пасс. обор. №1"}</definedName>
    <definedName name="б" localSheetId="9" hidden="1">{#N/A,#N/A,TRUE,"Смета на пасс. обор. №1"}</definedName>
    <definedName name="б" localSheetId="7" hidden="1">{#N/A,#N/A,TRUE,"Смета на пасс. обор. №1"}</definedName>
    <definedName name="б" hidden="1">{#N/A,#N/A,TRUE,"Смета на пасс. обор. №1"}</definedName>
    <definedName name="б_1" localSheetId="6" hidden="1">{#N/A,#N/A,TRUE,"Смета на пасс. обор. №1"}</definedName>
    <definedName name="б_1" localSheetId="8" hidden="1">{#N/A,#N/A,TRUE,"Смета на пасс. обор. №1"}</definedName>
    <definedName name="б_1" localSheetId="9" hidden="1">{#N/A,#N/A,TRUE,"Смета на пасс. обор. №1"}</definedName>
    <definedName name="б_1" localSheetId="7" hidden="1">{#N/A,#N/A,TRUE,"Смета на пасс. обор. №1"}</definedName>
    <definedName name="б_1" hidden="1">{#N/A,#N/A,TRUE,"Смета на пасс. обор. №1"}</definedName>
    <definedName name="бабабла" localSheetId="6" hidden="1">{#N/A,#N/A,TRUE,"Смета на пасс. обор. №1"}</definedName>
    <definedName name="бабабла" localSheetId="8" hidden="1">{#N/A,#N/A,TRUE,"Смета на пасс. обор. №1"}</definedName>
    <definedName name="бабабла" localSheetId="9" hidden="1">{#N/A,#N/A,TRUE,"Смета на пасс. обор. №1"}</definedName>
    <definedName name="бабабла" localSheetId="7" hidden="1">{#N/A,#N/A,TRUE,"Смета на пасс. обор. №1"}</definedName>
    <definedName name="бабабла" hidden="1">{#N/A,#N/A,TRUE,"Смета на пасс. обор. №1"}</definedName>
    <definedName name="бабабла_1" localSheetId="6" hidden="1">{#N/A,#N/A,TRUE,"Смета на пасс. обор. №1"}</definedName>
    <definedName name="бабабла_1" localSheetId="8" hidden="1">{#N/A,#N/A,TRUE,"Смета на пасс. обор. №1"}</definedName>
    <definedName name="бабабла_1" localSheetId="9" hidden="1">{#N/A,#N/A,TRUE,"Смета на пасс. обор. №1"}</definedName>
    <definedName name="бабабла_1" localSheetId="7" hidden="1">{#N/A,#N/A,TRUE,"Смета на пасс. обор. №1"}</definedName>
    <definedName name="бабабла_1" hidden="1">{#N/A,#N/A,TRUE,"Смета на пасс. обор. №1"}</definedName>
    <definedName name="_xlnm.Database">'[11]ПС 110 кВ (доп)'!$B$1:$F$18</definedName>
    <definedName name="Бланк_сметы" localSheetId="6">#REF!</definedName>
    <definedName name="Бланк_сметы" localSheetId="8">#REF!</definedName>
    <definedName name="Бланк_сметы" localSheetId="9">#REF!</definedName>
    <definedName name="Бланк_сметы" localSheetId="7">#REF!</definedName>
    <definedName name="Бланк_сметы">#REF!</definedName>
    <definedName name="бол" localSheetId="6" hidden="1">{#N/A,#N/A,TRUE,"Смета на пасс. обор. №1"}</definedName>
    <definedName name="бол" localSheetId="8" hidden="1">{#N/A,#N/A,TRUE,"Смета на пасс. обор. №1"}</definedName>
    <definedName name="бол" localSheetId="9" hidden="1">{#N/A,#N/A,TRUE,"Смета на пасс. обор. №1"}</definedName>
    <definedName name="бол" localSheetId="7" hidden="1">{#N/A,#N/A,TRUE,"Смета на пасс. обор. №1"}</definedName>
    <definedName name="бол" hidden="1">{#N/A,#N/A,TRUE,"Смета на пасс. обор. №1"}</definedName>
    <definedName name="бол_1" localSheetId="6" hidden="1">{#N/A,#N/A,TRUE,"Смета на пасс. обор. №1"}</definedName>
    <definedName name="бол_1" localSheetId="8" hidden="1">{#N/A,#N/A,TRUE,"Смета на пасс. обор. №1"}</definedName>
    <definedName name="бол_1" localSheetId="9" hidden="1">{#N/A,#N/A,TRUE,"Смета на пасс. обор. №1"}</definedName>
    <definedName name="бол_1" localSheetId="7" hidden="1">{#N/A,#N/A,TRUE,"Смета на пасс. обор. №1"}</definedName>
    <definedName name="бол_1" hidden="1">{#N/A,#N/A,TRUE,"Смета на пасс. обор. №1"}</definedName>
    <definedName name="БСИР" localSheetId="6">#REF!</definedName>
    <definedName name="БСИР" localSheetId="8">#REF!</definedName>
    <definedName name="БСИР" localSheetId="9">#REF!</definedName>
    <definedName name="БСИР" localSheetId="7">#REF!</definedName>
    <definedName name="БСИР">#REF!</definedName>
    <definedName name="в" localSheetId="6" hidden="1">{#N/A,#N/A,TRUE,"Смета на пасс. обор. №1"}</definedName>
    <definedName name="в" localSheetId="8" hidden="1">{#N/A,#N/A,TRUE,"Смета на пасс. обор. №1"}</definedName>
    <definedName name="в" localSheetId="9" hidden="1">{#N/A,#N/A,TRUE,"Смета на пасс. обор. №1"}</definedName>
    <definedName name="в" localSheetId="7" hidden="1">{#N/A,#N/A,TRUE,"Смета на пасс. обор. №1"}</definedName>
    <definedName name="в" hidden="1">{#N/A,#N/A,TRUE,"Смета на пасс. обор. №1"}</definedName>
    <definedName name="в_1" localSheetId="6" hidden="1">{#N/A,#N/A,TRUE,"Смета на пасс. обор. №1"}</definedName>
    <definedName name="в_1" localSheetId="8" hidden="1">{#N/A,#N/A,TRUE,"Смета на пасс. обор. №1"}</definedName>
    <definedName name="в_1" localSheetId="9" hidden="1">{#N/A,#N/A,TRUE,"Смета на пасс. обор. №1"}</definedName>
    <definedName name="в_1" localSheetId="7" hidden="1">{#N/A,#N/A,TRUE,"Смета на пасс. обор. №1"}</definedName>
    <definedName name="в_1" hidden="1">{#N/A,#N/A,TRUE,"Смета на пасс. обор. №1"}</definedName>
    <definedName name="ва" localSheetId="6">#REF!</definedName>
    <definedName name="ва" localSheetId="8">#REF!</definedName>
    <definedName name="ва" localSheetId="9">#REF!</definedName>
    <definedName name="ва" localSheetId="7">#REF!</definedName>
    <definedName name="ва">#REF!</definedName>
    <definedName name="вап" localSheetId="6" hidden="1">{#N/A,#N/A,TRUE,"Смета на пасс. обор. №1"}</definedName>
    <definedName name="вап" localSheetId="8" hidden="1">{#N/A,#N/A,TRUE,"Смета на пасс. обор. №1"}</definedName>
    <definedName name="вап" localSheetId="9" hidden="1">{#N/A,#N/A,TRUE,"Смета на пасс. обор. №1"}</definedName>
    <definedName name="вап" localSheetId="7" hidden="1">{#N/A,#N/A,TRUE,"Смета на пасс. обор. №1"}</definedName>
    <definedName name="вап" hidden="1">{#N/A,#N/A,TRUE,"Смета на пасс. обор. №1"}</definedName>
    <definedName name="вап_1" localSheetId="6" hidden="1">{#N/A,#N/A,TRUE,"Смета на пасс. обор. №1"}</definedName>
    <definedName name="вап_1" localSheetId="8" hidden="1">{#N/A,#N/A,TRUE,"Смета на пасс. обор. №1"}</definedName>
    <definedName name="вап_1" localSheetId="9" hidden="1">{#N/A,#N/A,TRUE,"Смета на пасс. обор. №1"}</definedName>
    <definedName name="вап_1" localSheetId="7" hidden="1">{#N/A,#N/A,TRUE,"Смета на пасс. обор. №1"}</definedName>
    <definedName name="вап_1" hidden="1">{#N/A,#N/A,TRUE,"Смета на пасс. обор. №1"}</definedName>
    <definedName name="вапапо" localSheetId="6" hidden="1">{#N/A,#N/A,TRUE,"Смета на пасс. обор. №1"}</definedName>
    <definedName name="вапапо" localSheetId="8" hidden="1">{#N/A,#N/A,TRUE,"Смета на пасс. обор. №1"}</definedName>
    <definedName name="вапапо" localSheetId="9" hidden="1">{#N/A,#N/A,TRUE,"Смета на пасс. обор. №1"}</definedName>
    <definedName name="вапапо" localSheetId="7" hidden="1">{#N/A,#N/A,TRUE,"Смета на пасс. обор. №1"}</definedName>
    <definedName name="вапапо" hidden="1">{#N/A,#N/A,TRUE,"Смета на пасс. обор. №1"}</definedName>
    <definedName name="вапапо_1" localSheetId="6" hidden="1">{#N/A,#N/A,TRUE,"Смета на пасс. обор. №1"}</definedName>
    <definedName name="вапапо_1" localSheetId="8" hidden="1">{#N/A,#N/A,TRUE,"Смета на пасс. обор. №1"}</definedName>
    <definedName name="вапапо_1" localSheetId="9" hidden="1">{#N/A,#N/A,TRUE,"Смета на пасс. обор. №1"}</definedName>
    <definedName name="вапапо_1" localSheetId="7" hidden="1">{#N/A,#N/A,TRUE,"Смета на пасс. обор. №1"}</definedName>
    <definedName name="вапапо_1" hidden="1">{#N/A,#N/A,TRUE,"Смета на пасс. обор. №1"}</definedName>
    <definedName name="вв" localSheetId="6">[2]топография!#REF!</definedName>
    <definedName name="вв" localSheetId="8">[2]топография!#REF!</definedName>
    <definedName name="вв">[2]топография!#REF!</definedName>
    <definedName name="ввв" localSheetId="6">#REF!</definedName>
    <definedName name="ввв" localSheetId="8">#REF!</definedName>
    <definedName name="ввв" localSheetId="9">#REF!</definedName>
    <definedName name="ввв" localSheetId="7">#REF!</definedName>
    <definedName name="ввв">#REF!</definedName>
    <definedName name="ввод" localSheetId="6">#REF!</definedName>
    <definedName name="ввод" localSheetId="8">#REF!</definedName>
    <definedName name="ввод" localSheetId="9">#REF!</definedName>
    <definedName name="ввод" localSheetId="7">#REF!</definedName>
    <definedName name="ввод">#REF!</definedName>
    <definedName name="ввод_1" localSheetId="6">#REF!</definedName>
    <definedName name="ввод_1" localSheetId="8">#REF!</definedName>
    <definedName name="ввод_1" localSheetId="9">#REF!</definedName>
    <definedName name="ввод_1" localSheetId="7">#REF!</definedName>
    <definedName name="ввод_1">#REF!</definedName>
    <definedName name="ввод_49">#REF!</definedName>
    <definedName name="ввод_50">#REF!</definedName>
    <definedName name="ввод_51">#REF!</definedName>
    <definedName name="ввод_52">#REF!</definedName>
    <definedName name="ввод_53">#REF!</definedName>
    <definedName name="ввод_54">#REF!</definedName>
    <definedName name="вика">#REF!</definedName>
    <definedName name="Внут_Т">#REF!</definedName>
    <definedName name="воп" localSheetId="6">[2]топография!#REF!</definedName>
    <definedName name="воп" localSheetId="8">[2]топография!#REF!</definedName>
    <definedName name="воп">[2]топография!#REF!</definedName>
    <definedName name="вравар" localSheetId="6">#REF!</definedName>
    <definedName name="вравар" localSheetId="8">#REF!</definedName>
    <definedName name="вравар" localSheetId="9">#REF!</definedName>
    <definedName name="вравар">#REF!</definedName>
    <definedName name="Времен">[12]Коэфф!$B$2</definedName>
    <definedName name="ВСЕГО" localSheetId="6">#REF!</definedName>
    <definedName name="ВСЕГО" localSheetId="8">#REF!</definedName>
    <definedName name="ВСЕГО" localSheetId="9">#REF!</definedName>
    <definedName name="ВСЕГО" localSheetId="7">#REF!</definedName>
    <definedName name="ВСЕГО">#REF!</definedName>
    <definedName name="ВсегоРучБур">[13]СмРучБур!$J$40</definedName>
    <definedName name="ВсегоШурфов" localSheetId="6">#REF!</definedName>
    <definedName name="ВсегоШурфов" localSheetId="8">#REF!</definedName>
    <definedName name="ВсегоШурфов" localSheetId="9">#REF!</definedName>
    <definedName name="ВсегоШурфов">#REF!</definedName>
    <definedName name="Вспом" localSheetId="6">#REF!</definedName>
    <definedName name="Вспом" localSheetId="8">#REF!</definedName>
    <definedName name="Вспом" localSheetId="9">#REF!</definedName>
    <definedName name="Вспом" localSheetId="7">#REF!</definedName>
    <definedName name="Вспом">#REF!</definedName>
    <definedName name="Вторич" localSheetId="6">#REF!</definedName>
    <definedName name="Вторич" localSheetId="8">#REF!</definedName>
    <definedName name="Вторич" localSheetId="9">#REF!</definedName>
    <definedName name="Вторич">#REF!</definedName>
    <definedName name="ВЫЕЗД_всего">[14]РасчетКомандир1!$M$1:$M$65536</definedName>
    <definedName name="ВЫЕЗД_всего_1">[14]РасчетКомандир2!$O$1:$O$65536</definedName>
    <definedName name="ВЫЕЗД_период">[14]РасчетКомандир1!$E$1:$E$65536</definedName>
    <definedName name="ВЫЕЗД_период_1">[14]РасчетКомандир2!$E$1:$E$65536</definedName>
    <definedName name="ггггггггггггггггггггггггггггггггггггггггггггггг" localSheetId="6">[2]топография!#REF!</definedName>
    <definedName name="ггггггггггггггггггггггггггггггггггггггггггггггг" localSheetId="8">[2]топография!#REF!</definedName>
    <definedName name="ггггггггггггггггггггггггггггггггггггггггггггггг" localSheetId="9">[2]топография!#REF!</definedName>
    <definedName name="ггггггггггггггггггггггггггггггггггггггггггггггг" localSheetId="7">[2]топография!#REF!</definedName>
    <definedName name="ггггггггггггггггггггггггггггггггггггггггггггггг">[2]топография!#REF!</definedName>
    <definedName name="гелог" localSheetId="6">#REF!</definedName>
    <definedName name="гелог" localSheetId="8">#REF!</definedName>
    <definedName name="гелог" localSheetId="9">#REF!</definedName>
    <definedName name="гелог" localSheetId="7">#REF!</definedName>
    <definedName name="гелог">#REF!</definedName>
    <definedName name="гео" localSheetId="6">#REF!</definedName>
    <definedName name="гео" localSheetId="8">#REF!</definedName>
    <definedName name="гео" localSheetId="9">#REF!</definedName>
    <definedName name="гео" localSheetId="7">#REF!</definedName>
    <definedName name="гео">#REF!</definedName>
    <definedName name="геодез1">[15]геолог!$L$81</definedName>
    <definedName name="геол" localSheetId="6">[16]Смета!#REF!</definedName>
    <definedName name="геол" localSheetId="8">[16]Смета!#REF!</definedName>
    <definedName name="геол" localSheetId="9">[16]Смета!#REF!</definedName>
    <definedName name="геол">[16]Смета!#REF!</definedName>
    <definedName name="геол.1" localSheetId="6">#REF!</definedName>
    <definedName name="геол.1" localSheetId="8">#REF!</definedName>
    <definedName name="геол.1" localSheetId="9">#REF!</definedName>
    <definedName name="геол.1" localSheetId="7">#REF!</definedName>
    <definedName name="геол.1">#REF!</definedName>
    <definedName name="геол_1" localSheetId="6">[17]Смета!#REF!</definedName>
    <definedName name="геол_1" localSheetId="8">[17]Смета!#REF!</definedName>
    <definedName name="геол_1" localSheetId="9">[17]Смета!#REF!</definedName>
    <definedName name="геол_1">[17]Смета!#REF!</definedName>
    <definedName name="геол_2" localSheetId="6">[18]Смета!#REF!</definedName>
    <definedName name="геол_2" localSheetId="8">[18]Смета!#REF!</definedName>
    <definedName name="геол_2" localSheetId="9">[18]Смета!#REF!</definedName>
    <definedName name="геол_2">[18]Смета!#REF!</definedName>
    <definedName name="Геол_Лазаревск" localSheetId="6">[2]топография!#REF!</definedName>
    <definedName name="Геол_Лазаревск" localSheetId="8">[2]топография!#REF!</definedName>
    <definedName name="Геол_Лазаревск" localSheetId="9">[2]топография!#REF!</definedName>
    <definedName name="Геол_Лазаревск" localSheetId="7">[2]топография!#REF!</definedName>
    <definedName name="Геол_Лазаревск">[2]топография!#REF!</definedName>
    <definedName name="геол1" localSheetId="6">#REF!</definedName>
    <definedName name="геол1" localSheetId="8">#REF!</definedName>
    <definedName name="геол1" localSheetId="9">#REF!</definedName>
    <definedName name="геол1" localSheetId="7">#REF!</definedName>
    <definedName name="геол1">#REF!</definedName>
    <definedName name="геоф" localSheetId="6">#REF!</definedName>
    <definedName name="геоф" localSheetId="8">#REF!</definedName>
    <definedName name="геоф" localSheetId="9">#REF!</definedName>
    <definedName name="геоф" localSheetId="7">#REF!</definedName>
    <definedName name="геоф">#REF!</definedName>
    <definedName name="Геофиз" localSheetId="6">#REF!</definedName>
    <definedName name="Геофиз" localSheetId="8">#REF!</definedName>
    <definedName name="Геофиз" localSheetId="9">#REF!</definedName>
    <definedName name="Геофиз" localSheetId="7">#REF!</definedName>
    <definedName name="Геофиз">#REF!</definedName>
    <definedName name="геофизика">#REF!</definedName>
    <definedName name="гид">[19]Смета!#REF!</definedName>
    <definedName name="гид_1">[20]Смета!#REF!</definedName>
    <definedName name="гид_2">[21]Смета!#REF!</definedName>
    <definedName name="Гидро" localSheetId="6">[2]топография!#REF!</definedName>
    <definedName name="Гидро" localSheetId="8">[2]топография!#REF!</definedName>
    <definedName name="Гидро" localSheetId="7">[2]топография!#REF!</definedName>
    <definedName name="Гидро">[2]топография!#REF!</definedName>
    <definedName name="гидро1" localSheetId="6">#REF!</definedName>
    <definedName name="гидро1" localSheetId="8">#REF!</definedName>
    <definedName name="гидро1" localSheetId="9">#REF!</definedName>
    <definedName name="гидро1" localSheetId="7">#REF!</definedName>
    <definedName name="гидро1">#REF!</definedName>
    <definedName name="гидро1_1" localSheetId="6">#REF!</definedName>
    <definedName name="гидро1_1" localSheetId="8">#REF!</definedName>
    <definedName name="гидро1_1" localSheetId="9">#REF!</definedName>
    <definedName name="гидро1_1">#REF!</definedName>
    <definedName name="гидрол" localSheetId="6">#REF!</definedName>
    <definedName name="гидрол" localSheetId="8">#REF!</definedName>
    <definedName name="гидрол" localSheetId="9">#REF!</definedName>
    <definedName name="гидрол" localSheetId="7">#REF!</definedName>
    <definedName name="гидрол">#REF!</definedName>
    <definedName name="Гидролог" localSheetId="7">#REF!</definedName>
    <definedName name="Гидролог">#REF!</definedName>
    <definedName name="гидролог_1">#REF!</definedName>
    <definedName name="Гидрология_7.03.08" localSheetId="6">[2]топография!#REF!</definedName>
    <definedName name="Гидрология_7.03.08" localSheetId="8">[2]топография!#REF!</definedName>
    <definedName name="Гидрология_7.03.08" localSheetId="7">[2]топография!#REF!</definedName>
    <definedName name="Гидрология_7.03.08">[2]топография!#REF!</definedName>
    <definedName name="ГИП" localSheetId="6">#REF!</definedName>
    <definedName name="ГИП" localSheetId="8">#REF!</definedName>
    <definedName name="ГИП" localSheetId="9">#REF!</definedName>
    <definedName name="ГИП" localSheetId="7">#REF!</definedName>
    <definedName name="ГИП">#REF!</definedName>
    <definedName name="ГИП_1" localSheetId="6">#REF!</definedName>
    <definedName name="ГИП_1" localSheetId="8">#REF!</definedName>
    <definedName name="ГИП_1" localSheetId="9">#REF!</definedName>
    <definedName name="ГИП_1">#REF!</definedName>
    <definedName name="город" localSheetId="6">#REF!</definedName>
    <definedName name="город" localSheetId="8">#REF!</definedName>
    <definedName name="город" localSheetId="9">#REF!</definedName>
    <definedName name="город" localSheetId="7">#REF!</definedName>
    <definedName name="город">#REF!</definedName>
    <definedName name="город_49" localSheetId="7">#REF!</definedName>
    <definedName name="город_49">#REF!</definedName>
    <definedName name="город_50">#REF!</definedName>
    <definedName name="город_51">#REF!</definedName>
    <definedName name="город_52">#REF!</definedName>
    <definedName name="город_53">#REF!</definedName>
    <definedName name="город_54">#REF!</definedName>
    <definedName name="ГРП">#REF!</definedName>
    <definedName name="ГРП1">#REF!</definedName>
    <definedName name="гшшг">NA()</definedName>
    <definedName name="д1" localSheetId="6">#REF!</definedName>
    <definedName name="д1" localSheetId="8">#REF!</definedName>
    <definedName name="д1" localSheetId="9">#REF!</definedName>
    <definedName name="д1" localSheetId="7">#REF!</definedName>
    <definedName name="д1">#REF!</definedName>
    <definedName name="д10" localSheetId="6">#REF!</definedName>
    <definedName name="д10" localSheetId="8">#REF!</definedName>
    <definedName name="д10" localSheetId="9">#REF!</definedName>
    <definedName name="д10" localSheetId="7">#REF!</definedName>
    <definedName name="д10">#REF!</definedName>
    <definedName name="д2" localSheetId="6">#REF!</definedName>
    <definedName name="д2" localSheetId="8">#REF!</definedName>
    <definedName name="д2" localSheetId="9">#REF!</definedName>
    <definedName name="д2" localSheetId="7">#REF!</definedName>
    <definedName name="д2">#REF!</definedName>
    <definedName name="д3" localSheetId="6">#REF!</definedName>
    <definedName name="д3">#REF!</definedName>
    <definedName name="д4" localSheetId="6">#REF!</definedName>
    <definedName name="д4">#REF!</definedName>
    <definedName name="д5" localSheetId="6">#REF!</definedName>
    <definedName name="д5">#REF!</definedName>
    <definedName name="д6" localSheetId="6">#REF!</definedName>
    <definedName name="д6">#REF!</definedName>
    <definedName name="д7" localSheetId="6">#REF!</definedName>
    <definedName name="д7">#REF!</definedName>
    <definedName name="д8" localSheetId="6">#REF!</definedName>
    <definedName name="д8">#REF!</definedName>
    <definedName name="д9" localSheetId="6">#REF!</definedName>
    <definedName name="д9">#REF!</definedName>
    <definedName name="дд">[22]Смета!#REF!</definedName>
    <definedName name="ддддд" localSheetId="6">#REF!</definedName>
    <definedName name="ддддд" localSheetId="8">#REF!</definedName>
    <definedName name="ддддд" localSheetId="9">#REF!</definedName>
    <definedName name="ддддд" localSheetId="7">#REF!</definedName>
    <definedName name="ддддд">#REF!</definedName>
    <definedName name="Дельта">[23]DATA!$B$4</definedName>
    <definedName name="Дефлятор" localSheetId="6">#REF!</definedName>
    <definedName name="Дефлятор" localSheetId="8">#REF!</definedName>
    <definedName name="Дефлятор" localSheetId="9">#REF!</definedName>
    <definedName name="Дефлятор" localSheetId="7">#REF!</definedName>
    <definedName name="Дефлятор">#REF!</definedName>
    <definedName name="Дефлятор_1" localSheetId="6">#REF!</definedName>
    <definedName name="Дефлятор_1" localSheetId="8">#REF!</definedName>
    <definedName name="Дефлятор_1" localSheetId="9">#REF!</definedName>
    <definedName name="Дефлятор_1">#REF!</definedName>
    <definedName name="дж">[10]Вспомогательный!$D$36</definedName>
    <definedName name="дж1">[10]Вспомогательный!$D$38</definedName>
    <definedName name="джэ" localSheetId="6" hidden="1">{#N/A,#N/A,TRUE,"Смета на пасс. обор. №1"}</definedName>
    <definedName name="джэ" localSheetId="8" hidden="1">{#N/A,#N/A,TRUE,"Смета на пасс. обор. №1"}</definedName>
    <definedName name="джэ" localSheetId="9" hidden="1">{#N/A,#N/A,TRUE,"Смета на пасс. обор. №1"}</definedName>
    <definedName name="джэ" localSheetId="7" hidden="1">{#N/A,#N/A,TRUE,"Смета на пасс. обор. №1"}</definedName>
    <definedName name="джэ" hidden="1">{#N/A,#N/A,TRUE,"Смета на пасс. обор. №1"}</definedName>
    <definedName name="джэ_1" localSheetId="6" hidden="1">{#N/A,#N/A,TRUE,"Смета на пасс. обор. №1"}</definedName>
    <definedName name="джэ_1" localSheetId="8" hidden="1">{#N/A,#N/A,TRUE,"Смета на пасс. обор. №1"}</definedName>
    <definedName name="джэ_1" localSheetId="9" hidden="1">{#N/A,#N/A,TRUE,"Смета на пасс. обор. №1"}</definedName>
    <definedName name="джэ_1" localSheetId="7" hidden="1">{#N/A,#N/A,TRUE,"Смета на пасс. обор. №1"}</definedName>
    <definedName name="джэ_1" hidden="1">{#N/A,#N/A,TRUE,"Смета на пасс. обор. №1"}</definedName>
    <definedName name="дл" localSheetId="6">#REF!</definedName>
    <definedName name="дл" localSheetId="8">#REF!</definedName>
    <definedName name="дл" localSheetId="9">#REF!</definedName>
    <definedName name="дл" localSheetId="7">#REF!</definedName>
    <definedName name="дл">#REF!</definedName>
    <definedName name="дл_1" localSheetId="6">#REF!</definedName>
    <definedName name="дл_1" localSheetId="8">#REF!</definedName>
    <definedName name="дл_1" localSheetId="9">#REF!</definedName>
    <definedName name="дл_1" localSheetId="7">#REF!</definedName>
    <definedName name="дл_1">#REF!</definedName>
    <definedName name="дл_10" localSheetId="6">#REF!</definedName>
    <definedName name="дл_10" localSheetId="8">#REF!</definedName>
    <definedName name="дл_10" localSheetId="9">#REF!</definedName>
    <definedName name="дл_10" localSheetId="7">#REF!</definedName>
    <definedName name="дл_10">#REF!</definedName>
    <definedName name="дл_11">#REF!</definedName>
    <definedName name="дл_12">#REF!</definedName>
    <definedName name="дл_13">#REF!</definedName>
    <definedName name="дл_14">#REF!</definedName>
    <definedName name="дл_15">#REF!</definedName>
    <definedName name="дл_16">#REF!</definedName>
    <definedName name="дл_17">#REF!</definedName>
    <definedName name="дл_18">#REF!</definedName>
    <definedName name="дл_19">#REF!</definedName>
    <definedName name="дл_2">#REF!</definedName>
    <definedName name="дл_20">#REF!</definedName>
    <definedName name="дл_21">#REF!</definedName>
    <definedName name="дл_49">#REF!</definedName>
    <definedName name="дл_50">#REF!</definedName>
    <definedName name="дл_51">#REF!</definedName>
    <definedName name="дл_52">#REF!</definedName>
    <definedName name="дл_53">#REF!</definedName>
    <definedName name="дл_54">#REF!</definedName>
    <definedName name="дл_6">#REF!</definedName>
    <definedName name="дл_7">#REF!</definedName>
    <definedName name="дл_8">#REF!</definedName>
    <definedName name="дл_9">#REF!</definedName>
    <definedName name="Длинна_границы">#REF!</definedName>
    <definedName name="Длинна_границы_1">#REF!</definedName>
    <definedName name="Длинна_трассы">#REF!</definedName>
    <definedName name="Длинна_трассы_1">#REF!</definedName>
    <definedName name="ДЛО" localSheetId="6">#REF!</definedName>
    <definedName name="ДЛО">#REF!</definedName>
    <definedName name="доп" localSheetId="6" hidden="1">{#N/A,#N/A,TRUE,"Смета на пасс. обор. №1"}</definedName>
    <definedName name="доп" localSheetId="8" hidden="1">{#N/A,#N/A,TRUE,"Смета на пасс. обор. №1"}</definedName>
    <definedName name="доп" localSheetId="9" hidden="1">{#N/A,#N/A,TRUE,"Смета на пасс. обор. №1"}</definedName>
    <definedName name="доп" localSheetId="7" hidden="1">{#N/A,#N/A,TRUE,"Смета на пасс. обор. №1"}</definedName>
    <definedName name="доп" hidden="1">{#N/A,#N/A,TRUE,"Смета на пасс. обор. №1"}</definedName>
    <definedName name="доп_1" localSheetId="6" hidden="1">{#N/A,#N/A,TRUE,"Смета на пасс. обор. №1"}</definedName>
    <definedName name="доп_1" localSheetId="8" hidden="1">{#N/A,#N/A,TRUE,"Смета на пасс. обор. №1"}</definedName>
    <definedName name="доп_1" localSheetId="9" hidden="1">{#N/A,#N/A,TRUE,"Смета на пасс. обор. №1"}</definedName>
    <definedName name="доп_1" localSheetId="7" hidden="1">{#N/A,#N/A,TRUE,"Смета на пасс. обор. №1"}</definedName>
    <definedName name="доп_1" hidden="1">{#N/A,#N/A,TRUE,"Смета на пасс. обор. №1"}</definedName>
    <definedName name="дп" localSheetId="6">#REF!</definedName>
    <definedName name="дп" localSheetId="8">#REF!</definedName>
    <definedName name="дп" localSheetId="9">#REF!</definedName>
    <definedName name="дп" localSheetId="7">#REF!</definedName>
    <definedName name="дп">#REF!</definedName>
    <definedName name="ДСК" localSheetId="6">[2]топография!#REF!</definedName>
    <definedName name="ДСК" localSheetId="8">[2]топография!#REF!</definedName>
    <definedName name="ДСК">[2]топография!#REF!</definedName>
    <definedName name="ДСК_1" localSheetId="6">[2]топография!#REF!</definedName>
    <definedName name="ДСК_1" localSheetId="8">[2]топография!#REF!</definedName>
    <definedName name="ДСК_1">[2]топография!#REF!</definedName>
    <definedName name="дэ" localSheetId="6">#REF!</definedName>
    <definedName name="дэ" localSheetId="8">#REF!</definedName>
    <definedName name="дэ" localSheetId="9">#REF!</definedName>
    <definedName name="дэ" localSheetId="7">#REF!</definedName>
    <definedName name="дэ">#REF!</definedName>
    <definedName name="ен" localSheetId="6" hidden="1">{#N/A,#N/A,TRUE,"Смета на пасс. обор. №1"}</definedName>
    <definedName name="ен" localSheetId="8" hidden="1">{#N/A,#N/A,TRUE,"Смета на пасс. обор. №1"}</definedName>
    <definedName name="ен" localSheetId="9" hidden="1">{#N/A,#N/A,TRUE,"Смета на пасс. обор. №1"}</definedName>
    <definedName name="ен" localSheetId="7" hidden="1">{#N/A,#N/A,TRUE,"Смета на пасс. обор. №1"}</definedName>
    <definedName name="ен" hidden="1">{#N/A,#N/A,TRUE,"Смета на пасс. обор. №1"}</definedName>
    <definedName name="ен_1" localSheetId="6" hidden="1">{#N/A,#N/A,TRUE,"Смета на пасс. обор. №1"}</definedName>
    <definedName name="ен_1" localSheetId="8" hidden="1">{#N/A,#N/A,TRUE,"Смета на пасс. обор. №1"}</definedName>
    <definedName name="ен_1" localSheetId="9" hidden="1">{#N/A,#N/A,TRUE,"Смета на пасс. обор. №1"}</definedName>
    <definedName name="ен_1" localSheetId="7" hidden="1">{#N/A,#N/A,TRUE,"Смета на пасс. обор. №1"}</definedName>
    <definedName name="ен_1" hidden="1">{#N/A,#N/A,TRUE,"Смета на пасс. обор. №1"}</definedName>
    <definedName name="жж">[10]Вспомогательный!$D$80</definedName>
    <definedName name="жж_1" localSheetId="6" hidden="1">{#N/A,#N/A,TRUE,"Смета на пасс. обор. №1"}</definedName>
    <definedName name="жж_1" localSheetId="8" hidden="1">{#N/A,#N/A,TRUE,"Смета на пасс. обор. №1"}</definedName>
    <definedName name="жж_1" localSheetId="9" hidden="1">{#N/A,#N/A,TRUE,"Смета на пасс. обор. №1"}</definedName>
    <definedName name="жж_1" localSheetId="7" hidden="1">{#N/A,#N/A,TRUE,"Смета на пасс. обор. №1"}</definedName>
    <definedName name="жж_1" hidden="1">{#N/A,#N/A,TRUE,"Смета на пасс. обор. №1"}</definedName>
    <definedName name="жжж" localSheetId="6">#REF!</definedName>
    <definedName name="жжж" localSheetId="8">#REF!</definedName>
    <definedName name="жжж" localSheetId="9">#REF!</definedName>
    <definedName name="жжж" localSheetId="7">#REF!</definedName>
    <definedName name="жжж">#REF!</definedName>
    <definedName name="жл" localSheetId="6">#REF!</definedName>
    <definedName name="жл" localSheetId="8">#REF!</definedName>
    <definedName name="жл" localSheetId="9">#REF!</definedName>
    <definedName name="жл" localSheetId="7">#REF!</definedName>
    <definedName name="жл">#REF!</definedName>
    <definedName name="жпф" localSheetId="6">#REF!</definedName>
    <definedName name="жпф" localSheetId="8">#REF!</definedName>
    <definedName name="жпф" localSheetId="9">#REF!</definedName>
    <definedName name="жпф" localSheetId="7">#REF!</definedName>
    <definedName name="жпф">#REF!</definedName>
    <definedName name="жю" localSheetId="6" hidden="1">{#N/A,#N/A,TRUE,"Смета на пасс. обор. №1"}</definedName>
    <definedName name="жю" localSheetId="8" hidden="1">{#N/A,#N/A,TRUE,"Смета на пасс. обор. №1"}</definedName>
    <definedName name="жю" localSheetId="9" hidden="1">{#N/A,#N/A,TRUE,"Смета на пасс. обор. №1"}</definedName>
    <definedName name="жю" localSheetId="7" hidden="1">{#N/A,#N/A,TRUE,"Смета на пасс. обор. №1"}</definedName>
    <definedName name="жю" hidden="1">{#N/A,#N/A,TRUE,"Смета на пасс. обор. №1"}</definedName>
    <definedName name="жю_1" localSheetId="6" hidden="1">{#N/A,#N/A,TRUE,"Смета на пасс. обор. №1"}</definedName>
    <definedName name="жю_1" localSheetId="8" hidden="1">{#N/A,#N/A,TRUE,"Смета на пасс. обор. №1"}</definedName>
    <definedName name="жю_1" localSheetId="9" hidden="1">{#N/A,#N/A,TRUE,"Смета на пасс. обор. №1"}</definedName>
    <definedName name="жю_1" localSheetId="7" hidden="1">{#N/A,#N/A,TRUE,"Смета на пасс. обор. №1"}</definedName>
    <definedName name="жю_1" hidden="1">{#N/A,#N/A,TRUE,"Смета на пасс. обор. №1"}</definedName>
    <definedName name="_xlnm.Print_Titles" localSheetId="10">Тех.обследование!$18:$18</definedName>
    <definedName name="ЗаказДолжность">[24]ОбмОбслЗемОд!$B$67</definedName>
    <definedName name="ЗаказИмя">[24]ОбмОбслЗемОд!$C$69</definedName>
    <definedName name="Заказчик" localSheetId="6">#REF!</definedName>
    <definedName name="Заказчик" localSheetId="8">#REF!</definedName>
    <definedName name="Заказчик" localSheetId="9">#REF!</definedName>
    <definedName name="Заказчик" localSheetId="7">#REF!</definedName>
    <definedName name="Заказчик">#REF!</definedName>
    <definedName name="Заказчик_1" localSheetId="6">#REF!</definedName>
    <definedName name="Заказчик_1" localSheetId="8">#REF!</definedName>
    <definedName name="Заказчик_1" localSheetId="9">#REF!</definedName>
    <definedName name="Заказчик_1">#REF!</definedName>
    <definedName name="Зимнее_удорожание">[12]Коэфф!$B$1</definedName>
    <definedName name="зол" localSheetId="6">#REF!</definedName>
    <definedName name="зол" localSheetId="8">#REF!</definedName>
    <definedName name="зол" localSheetId="9">#REF!</definedName>
    <definedName name="зол" localSheetId="7">#REF!</definedName>
    <definedName name="зол">#REF!</definedName>
    <definedName name="зол_1" localSheetId="6">#REF!</definedName>
    <definedName name="зол_1" localSheetId="8">#REF!</definedName>
    <definedName name="зол_1" localSheetId="9">#REF!</definedName>
    <definedName name="зол_1" localSheetId="7">#REF!</definedName>
    <definedName name="зол_1">#REF!</definedName>
    <definedName name="зол_10" localSheetId="6">#REF!</definedName>
    <definedName name="зол_10" localSheetId="8">#REF!</definedName>
    <definedName name="зол_10" localSheetId="9">#REF!</definedName>
    <definedName name="зол_10" localSheetId="7">#REF!</definedName>
    <definedName name="зол_10">#REF!</definedName>
    <definedName name="зол_11">#REF!</definedName>
    <definedName name="зол_12">#REF!</definedName>
    <definedName name="зол_13">#REF!</definedName>
    <definedName name="зол_14">#REF!</definedName>
    <definedName name="зол_15">#REF!</definedName>
    <definedName name="зол_16">#REF!</definedName>
    <definedName name="зол_17">#REF!</definedName>
    <definedName name="зол_18">#REF!</definedName>
    <definedName name="зол_19">#REF!</definedName>
    <definedName name="зол_2">#REF!</definedName>
    <definedName name="зол_20">#REF!</definedName>
    <definedName name="зол_21">#REF!</definedName>
    <definedName name="зол_49">#REF!</definedName>
    <definedName name="зол_50">#REF!</definedName>
    <definedName name="зол_51">#REF!</definedName>
    <definedName name="зол_52">#REF!</definedName>
    <definedName name="зол_53">#REF!</definedName>
    <definedName name="зол_54">#REF!</definedName>
    <definedName name="зол_6">#REF!</definedName>
    <definedName name="зол_7">#REF!</definedName>
    <definedName name="зол_8">#REF!</definedName>
    <definedName name="зол_9">#REF!</definedName>
    <definedName name="зщ" localSheetId="6" hidden="1">{#N/A,#N/A,TRUE,"Смета на пасс. обор. №1"}</definedName>
    <definedName name="зщ" localSheetId="8" hidden="1">{#N/A,#N/A,TRUE,"Смета на пасс. обор. №1"}</definedName>
    <definedName name="зщ" localSheetId="9" hidden="1">{#N/A,#N/A,TRUE,"Смета на пасс. обор. №1"}</definedName>
    <definedName name="зщ" localSheetId="7" hidden="1">{#N/A,#N/A,TRUE,"Смета на пасс. обор. №1"}</definedName>
    <definedName name="зщ" hidden="1">{#N/A,#N/A,TRUE,"Смета на пасс. обор. №1"}</definedName>
    <definedName name="зщ_1" localSheetId="6" hidden="1">{#N/A,#N/A,TRUE,"Смета на пасс. обор. №1"}</definedName>
    <definedName name="зщ_1" localSheetId="8" hidden="1">{#N/A,#N/A,TRUE,"Смета на пасс. обор. №1"}</definedName>
    <definedName name="зщ_1" localSheetId="9" hidden="1">{#N/A,#N/A,TRUE,"Смета на пасс. обор. №1"}</definedName>
    <definedName name="зщ_1" localSheetId="7" hidden="1">{#N/A,#N/A,TRUE,"Смета на пасс. обор. №1"}</definedName>
    <definedName name="зщ_1" hidden="1">{#N/A,#N/A,TRUE,"Смета на пасс. обор. №1"}</definedName>
    <definedName name="изыск" localSheetId="6">#REF!</definedName>
    <definedName name="изыск" localSheetId="8">#REF!</definedName>
    <definedName name="изыск" localSheetId="9">#REF!</definedName>
    <definedName name="изыск">#REF!</definedName>
    <definedName name="изыск_1" localSheetId="6">#REF!</definedName>
    <definedName name="изыск_1" localSheetId="8">#REF!</definedName>
    <definedName name="изыск_1" localSheetId="9">#REF!</definedName>
    <definedName name="изыск_1">#REF!</definedName>
    <definedName name="ии" localSheetId="6">#REF!</definedName>
    <definedName name="ии" localSheetId="8">#REF!</definedName>
    <definedName name="ии" localSheetId="9">#REF!</definedName>
    <definedName name="ии" localSheetId="7">#REF!</definedName>
    <definedName name="ии">#REF!</definedName>
    <definedName name="ик" localSheetId="7">#REF!</definedName>
    <definedName name="ик">#REF!</definedName>
    <definedName name="Индекс">'[25]Расч(подряд)'!#REF!</definedName>
    <definedName name="индекс_0" localSheetId="6">#REF!</definedName>
    <definedName name="индекс_0" localSheetId="8">#REF!</definedName>
    <definedName name="индекс_0" localSheetId="9">#REF!</definedName>
    <definedName name="индекс_0">#REF!</definedName>
    <definedName name="Индекс_1" localSheetId="6">#REF!</definedName>
    <definedName name="Индекс_1" localSheetId="8">#REF!</definedName>
    <definedName name="Индекс_1" localSheetId="9">#REF!</definedName>
    <definedName name="Индекс_1">#REF!</definedName>
    <definedName name="индекс_100" localSheetId="6">#REF!</definedName>
    <definedName name="индекс_100" localSheetId="8">#REF!</definedName>
    <definedName name="индекс_100" localSheetId="9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С3">#REF!</definedName>
    <definedName name="Индекс1">'[25]Расч(подряд)'!#REF!</definedName>
    <definedName name="Индекс2">'[25]Расч(подряд)'!#REF!</definedName>
    <definedName name="ИндексА" localSheetId="6">#REF!</definedName>
    <definedName name="ИндексА" localSheetId="8">#REF!</definedName>
    <definedName name="ИндексА" localSheetId="9">#REF!</definedName>
    <definedName name="ИндексА">#REF!</definedName>
    <definedName name="инж" localSheetId="6">#REF!</definedName>
    <definedName name="инж" localSheetId="8">#REF!</definedName>
    <definedName name="инж" localSheetId="9">#REF!</definedName>
    <definedName name="инж">#REF!</definedName>
    <definedName name="инж_1" localSheetId="6">#REF!</definedName>
    <definedName name="инж_1" localSheetId="8">#REF!</definedName>
    <definedName name="инж_1" localSheetId="9">#REF!</definedName>
    <definedName name="инж_1">#REF!</definedName>
    <definedName name="инфл" localSheetId="6">#REF!</definedName>
    <definedName name="инфл" localSheetId="7">#REF!</definedName>
    <definedName name="инфл">#REF!</definedName>
    <definedName name="ип" localSheetId="6">#REF!</definedName>
    <definedName name="ип">#REF!</definedName>
    <definedName name="ИПусто">#REF!</definedName>
    <definedName name="ИПусто_1">#REF!</definedName>
    <definedName name="ит">#REF!</definedName>
    <definedName name="итого">#REF!</definedName>
    <definedName name="итого_Куст">#REF!</definedName>
    <definedName name="итого_Куст_П">#REF!</definedName>
    <definedName name="ить">#REF!</definedName>
    <definedName name="йцйу3йк">#REF!</definedName>
    <definedName name="йцйц">NA()</definedName>
    <definedName name="йцу" localSheetId="6">#REF!</definedName>
    <definedName name="йцу" localSheetId="8">#REF!</definedName>
    <definedName name="йцу" localSheetId="9">#REF!</definedName>
    <definedName name="йцу" localSheetId="7">#REF!</definedName>
    <definedName name="йцу">#REF!</definedName>
    <definedName name="к" localSheetId="6">#REF!</definedName>
    <definedName name="к" localSheetId="8">#REF!</definedName>
    <definedName name="к" localSheetId="9">#REF!</definedName>
    <definedName name="к" localSheetId="7">#REF!</definedName>
    <definedName name="к">#REF!</definedName>
    <definedName name="к_1" localSheetId="6" hidden="1">{#N/A,#N/A,TRUE,"Смета на пасс. обор. №1"}</definedName>
    <definedName name="к_1" localSheetId="8" hidden="1">{#N/A,#N/A,TRUE,"Смета на пасс. обор. №1"}</definedName>
    <definedName name="к_1" localSheetId="9" hidden="1">{#N/A,#N/A,TRUE,"Смета на пасс. обор. №1"}</definedName>
    <definedName name="к_1" localSheetId="7" hidden="1">{#N/A,#N/A,TRUE,"Смета на пасс. обор. №1"}</definedName>
    <definedName name="к_1" hidden="1">{#N/A,#N/A,TRUE,"Смета на пасс. обор. №1"}</definedName>
    <definedName name="к1" localSheetId="6">#REF!</definedName>
    <definedName name="к1" localSheetId="8">#REF!</definedName>
    <definedName name="к1" localSheetId="9">#REF!</definedName>
    <definedName name="к1" localSheetId="7">#REF!</definedName>
    <definedName name="к1">#REF!</definedName>
    <definedName name="к10" localSheetId="6">#REF!</definedName>
    <definedName name="к10" localSheetId="8">#REF!</definedName>
    <definedName name="к10" localSheetId="9">#REF!</definedName>
    <definedName name="к10" localSheetId="7">#REF!</definedName>
    <definedName name="к10">#REF!</definedName>
    <definedName name="к101" localSheetId="6">#REF!</definedName>
    <definedName name="к101" localSheetId="8">#REF!</definedName>
    <definedName name="к101" localSheetId="9">#REF!</definedName>
    <definedName name="к101" localSheetId="7">#REF!</definedName>
    <definedName name="к101">#REF!</definedName>
    <definedName name="К105" localSheetId="6">#REF!</definedName>
    <definedName name="К105">#REF!</definedName>
    <definedName name="к11" localSheetId="6">#REF!</definedName>
    <definedName name="к11">#REF!</definedName>
    <definedName name="к12" localSheetId="6">#REF!</definedName>
    <definedName name="к12">#REF!</definedName>
    <definedName name="к13" localSheetId="6">#REF!</definedName>
    <definedName name="к13">#REF!</definedName>
    <definedName name="к14" localSheetId="6">#REF!</definedName>
    <definedName name="к14">#REF!</definedName>
    <definedName name="к15" localSheetId="6">#REF!</definedName>
    <definedName name="к15">#REF!</definedName>
    <definedName name="к16" localSheetId="6">#REF!</definedName>
    <definedName name="к16">#REF!</definedName>
    <definedName name="к17" localSheetId="6">#REF!</definedName>
    <definedName name="к17">#REF!</definedName>
    <definedName name="к18" localSheetId="6">#REF!</definedName>
    <definedName name="к18">#REF!</definedName>
    <definedName name="к19" localSheetId="6">#REF!</definedName>
    <definedName name="к19">#REF!</definedName>
    <definedName name="к2" localSheetId="6">#REF!</definedName>
    <definedName name="к2">#REF!</definedName>
    <definedName name="к20" localSheetId="6">#REF!</definedName>
    <definedName name="к20">#REF!</definedName>
    <definedName name="к21" localSheetId="6">#REF!</definedName>
    <definedName name="к21">#REF!</definedName>
    <definedName name="к22" localSheetId="6">#REF!</definedName>
    <definedName name="к22">#REF!</definedName>
    <definedName name="к23" localSheetId="6">#REF!</definedName>
    <definedName name="к23">#REF!</definedName>
    <definedName name="к231" localSheetId="6">#REF!</definedName>
    <definedName name="к231">#REF!</definedName>
    <definedName name="к24" localSheetId="6">#REF!</definedName>
    <definedName name="к24">#REF!</definedName>
    <definedName name="к25" localSheetId="6">#REF!</definedName>
    <definedName name="к25">#REF!</definedName>
    <definedName name="к26" localSheetId="6">#REF!</definedName>
    <definedName name="к26">#REF!</definedName>
    <definedName name="к27" localSheetId="6">#REF!</definedName>
    <definedName name="к27">#REF!</definedName>
    <definedName name="к28" localSheetId="6">#REF!</definedName>
    <definedName name="к28">#REF!</definedName>
    <definedName name="к29" localSheetId="6">#REF!</definedName>
    <definedName name="к29">#REF!</definedName>
    <definedName name="к2п" localSheetId="6">#REF!</definedName>
    <definedName name="к2п">#REF!</definedName>
    <definedName name="к3" localSheetId="6">#REF!</definedName>
    <definedName name="к3">#REF!</definedName>
    <definedName name="к30" localSheetId="6">#REF!</definedName>
    <definedName name="к30">#REF!</definedName>
    <definedName name="к3п" localSheetId="6">#REF!</definedName>
    <definedName name="к3п">#REF!</definedName>
    <definedName name="к5" localSheetId="6">#REF!</definedName>
    <definedName name="к5">#REF!</definedName>
    <definedName name="к6" localSheetId="6">#REF!</definedName>
    <definedName name="к6">#REF!</definedName>
    <definedName name="к7" localSheetId="6">#REF!</definedName>
    <definedName name="к7">#REF!</definedName>
    <definedName name="к8" localSheetId="6">#REF!</definedName>
    <definedName name="к8">#REF!</definedName>
    <definedName name="к9" localSheetId="6">#REF!</definedName>
    <definedName name="к9">#REF!</definedName>
    <definedName name="кака">#REF!</definedName>
    <definedName name="калплан">#REF!</definedName>
    <definedName name="калплан_1">#REF!</definedName>
    <definedName name="Кам_стац">#REF!</definedName>
    <definedName name="Камер_эксп_усл">#REF!</definedName>
    <definedName name="КАТ1">'[26]Смета-Т'!#REF!</definedName>
    <definedName name="Категория_сложности" localSheetId="6">#REF!</definedName>
    <definedName name="Категория_сложности" localSheetId="8">#REF!</definedName>
    <definedName name="Категория_сложности" localSheetId="9">#REF!</definedName>
    <definedName name="Категория_сложности" localSheetId="7">#REF!</definedName>
    <definedName name="Категория_сложности">#REF!</definedName>
    <definedName name="Категория_сложности_1" localSheetId="6">#REF!</definedName>
    <definedName name="Категория_сложности_1" localSheetId="8">#REF!</definedName>
    <definedName name="Категория_сложности_1" localSheetId="9">#REF!</definedName>
    <definedName name="Категория_сложности_1">#REF!</definedName>
    <definedName name="катя" localSheetId="6">#REF!</definedName>
    <definedName name="катя" localSheetId="8">#REF!</definedName>
    <definedName name="катя" localSheetId="9">#REF!</definedName>
    <definedName name="катя" localSheetId="7">#REF!</definedName>
    <definedName name="катя">#REF!</definedName>
    <definedName name="кгкг" localSheetId="7">#REF!</definedName>
    <definedName name="кгкг">#REF!</definedName>
    <definedName name="кеке">#REF!</definedName>
    <definedName name="кенроолтьб">#REF!</definedName>
    <definedName name="ккее" localSheetId="6">#REF!</definedName>
    <definedName name="ккее">#REF!</definedName>
    <definedName name="ккк">#REF!</definedName>
    <definedName name="ккккк" localSheetId="6" hidden="1">{#N/A,#N/A,TRUE,"Смета на пасс. обор. №1"}</definedName>
    <definedName name="ккккк" localSheetId="8" hidden="1">{#N/A,#N/A,TRUE,"Смета на пасс. обор. №1"}</definedName>
    <definedName name="ккккк" localSheetId="9" hidden="1">{#N/A,#N/A,TRUE,"Смета на пасс. обор. №1"}</definedName>
    <definedName name="ккккк" localSheetId="7" hidden="1">{#N/A,#N/A,TRUE,"Смета на пасс. обор. №1"}</definedName>
    <definedName name="ккккк" hidden="1">{#N/A,#N/A,TRUE,"Смета на пасс. обор. №1"}</definedName>
    <definedName name="ккккк_1" localSheetId="6" hidden="1">{#N/A,#N/A,TRUE,"Смета на пасс. обор. №1"}</definedName>
    <definedName name="ккккк_1" localSheetId="8" hidden="1">{#N/A,#N/A,TRUE,"Смета на пасс. обор. №1"}</definedName>
    <definedName name="ккккк_1" localSheetId="9" hidden="1">{#N/A,#N/A,TRUE,"Смета на пасс. обор. №1"}</definedName>
    <definedName name="ккккк_1" localSheetId="7" hidden="1">{#N/A,#N/A,TRUE,"Смета на пасс. обор. №1"}</definedName>
    <definedName name="ккккк_1" hidden="1">{#N/A,#N/A,TRUE,"Смета на пасс. обор. №1"}</definedName>
    <definedName name="книга" localSheetId="6">#REF!</definedName>
    <definedName name="книга" localSheetId="8">#REF!</definedName>
    <definedName name="книга" localSheetId="9">#REF!</definedName>
    <definedName name="книга" localSheetId="7">#REF!</definedName>
    <definedName name="книга">#REF!</definedName>
    <definedName name="Количество_землепользователей" localSheetId="6">#REF!</definedName>
    <definedName name="Количество_землепользователей" localSheetId="8">#REF!</definedName>
    <definedName name="Количество_землепользователей" localSheetId="9">#REF!</definedName>
    <definedName name="Количество_землепользователей" localSheetId="7">#REF!</definedName>
    <definedName name="Количество_землепользователей">#REF!</definedName>
    <definedName name="Количество_землепользователей_1" localSheetId="6">#REF!</definedName>
    <definedName name="Количество_землепользователей_1" localSheetId="8">#REF!</definedName>
    <definedName name="Количество_землепользователей_1" localSheetId="9">#REF!</definedName>
    <definedName name="Количество_землепользователей_1">#REF!</definedName>
    <definedName name="Количество_контуров" localSheetId="7">#REF!</definedName>
    <definedName name="Количество_контуров">#REF!</definedName>
    <definedName name="Количество_контуров_1">#REF!</definedName>
    <definedName name="Количество_культур">#REF!</definedName>
    <definedName name="Количество_культур_1">#REF!</definedName>
    <definedName name="Количество_планшетов">#REF!</definedName>
    <definedName name="Количество_планшетов_1">#REF!</definedName>
    <definedName name="Количество_предприятий">#REF!</definedName>
    <definedName name="Количество_предприятий_1">#REF!</definedName>
    <definedName name="Количество_согласований">#REF!</definedName>
    <definedName name="Количество_согласований_1">#REF!</definedName>
    <definedName name="ком." localSheetId="6" hidden="1">{#N/A,#N/A,TRUE,"Смета на пасс. обор. №1"}</definedName>
    <definedName name="ком." localSheetId="8" hidden="1">{#N/A,#N/A,TRUE,"Смета на пасс. обор. №1"}</definedName>
    <definedName name="ком." localSheetId="9" hidden="1">{#N/A,#N/A,TRUE,"Смета на пасс. обор. №1"}</definedName>
    <definedName name="ком." localSheetId="7" hidden="1">{#N/A,#N/A,TRUE,"Смета на пасс. обор. №1"}</definedName>
    <definedName name="ком." hidden="1">{#N/A,#N/A,TRUE,"Смета на пасс. обор. №1"}</definedName>
    <definedName name="ком._1" localSheetId="6" hidden="1">{#N/A,#N/A,TRUE,"Смета на пасс. обор. №1"}</definedName>
    <definedName name="ком._1" localSheetId="8" hidden="1">{#N/A,#N/A,TRUE,"Смета на пасс. обор. №1"}</definedName>
    <definedName name="ком._1" localSheetId="9" hidden="1">{#N/A,#N/A,TRUE,"Смета на пасс. обор. №1"}</definedName>
    <definedName name="ком._1" localSheetId="7" hidden="1">{#N/A,#N/A,TRUE,"Смета на пасс. обор. №1"}</definedName>
    <definedName name="ком._1" hidden="1">{#N/A,#N/A,TRUE,"Смета на пасс. обор. №1"}</definedName>
    <definedName name="команд." localSheetId="6" hidden="1">{#N/A,#N/A,TRUE,"Смета на пасс. обор. №1"}</definedName>
    <definedName name="команд." localSheetId="8" hidden="1">{#N/A,#N/A,TRUE,"Смета на пасс. обор. №1"}</definedName>
    <definedName name="команд." localSheetId="9" hidden="1">{#N/A,#N/A,TRUE,"Смета на пасс. обор. №1"}</definedName>
    <definedName name="команд." localSheetId="7" hidden="1">{#N/A,#N/A,TRUE,"Смета на пасс. обор. №1"}</definedName>
    <definedName name="команд." hidden="1">{#N/A,#N/A,TRUE,"Смета на пасс. обор. №1"}</definedName>
    <definedName name="команд._1" localSheetId="6" hidden="1">{#N/A,#N/A,TRUE,"Смета на пасс. обор. №1"}</definedName>
    <definedName name="команд._1" localSheetId="8" hidden="1">{#N/A,#N/A,TRUE,"Смета на пасс. обор. №1"}</definedName>
    <definedName name="команд._1" localSheetId="9" hidden="1">{#N/A,#N/A,TRUE,"Смета на пасс. обор. №1"}</definedName>
    <definedName name="команд._1" localSheetId="7" hidden="1">{#N/A,#N/A,TRUE,"Смета на пасс. обор. №1"}</definedName>
    <definedName name="команд._1" hidden="1">{#N/A,#N/A,TRUE,"Смета на пасс. обор. №1"}</definedName>
    <definedName name="команд.обуч." localSheetId="6" hidden="1">{#N/A,#N/A,TRUE,"Смета на пасс. обор. №1"}</definedName>
    <definedName name="команд.обуч." localSheetId="8" hidden="1">{#N/A,#N/A,TRUE,"Смета на пасс. обор. №1"}</definedName>
    <definedName name="команд.обуч." localSheetId="9" hidden="1">{#N/A,#N/A,TRUE,"Смета на пасс. обор. №1"}</definedName>
    <definedName name="команд.обуч." localSheetId="7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6" hidden="1">{#N/A,#N/A,TRUE,"Смета на пасс. обор. №1"}</definedName>
    <definedName name="команд.обуч._1" localSheetId="8" hidden="1">{#N/A,#N/A,TRUE,"Смета на пасс. обор. №1"}</definedName>
    <definedName name="команд.обуч._1" localSheetId="9" hidden="1">{#N/A,#N/A,TRUE,"Смета на пасс. обор. №1"}</definedName>
    <definedName name="команд.обуч._1" localSheetId="7" hidden="1">{#N/A,#N/A,TRUE,"Смета на пасс. обор. №1"}</definedName>
    <definedName name="команд.обуч._1" hidden="1">{#N/A,#N/A,TRUE,"Смета на пасс. обор. №1"}</definedName>
    <definedName name="команд1" localSheetId="6">#REF!</definedName>
    <definedName name="команд1" localSheetId="8">#REF!</definedName>
    <definedName name="команд1" localSheetId="9">#REF!</definedName>
    <definedName name="команд1" localSheetId="7">#REF!</definedName>
    <definedName name="команд1">#REF!</definedName>
    <definedName name="командировки" localSheetId="6" hidden="1">{#N/A,#N/A,TRUE,"Смета на пасс. обор. №1"}</definedName>
    <definedName name="командировки" localSheetId="8" hidden="1">{#N/A,#N/A,TRUE,"Смета на пасс. обор. №1"}</definedName>
    <definedName name="командировки" localSheetId="9" hidden="1">{#N/A,#N/A,TRUE,"Смета на пасс. обор. №1"}</definedName>
    <definedName name="командировки" localSheetId="7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6">#REF!</definedName>
    <definedName name="Командировочные_расходы" localSheetId="8">#REF!</definedName>
    <definedName name="Командировочные_расходы" localSheetId="9">#REF!</definedName>
    <definedName name="Командировочные_расходы" localSheetId="7">#REF!</definedName>
    <definedName name="Командировочные_расходы">#REF!</definedName>
    <definedName name="Командировочные_расходы_1" localSheetId="6">#REF!</definedName>
    <definedName name="Командировочные_расходы_1" localSheetId="8">#REF!</definedName>
    <definedName name="Командировочные_расходы_1" localSheetId="9">#REF!</definedName>
    <definedName name="Командировочные_расходы_1">#REF!</definedName>
    <definedName name="КОН_ИО" localSheetId="6">#REF!</definedName>
    <definedName name="КОН_ИО" localSheetId="8">#REF!</definedName>
    <definedName name="КОН_ИО" localSheetId="9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6">#REF!</definedName>
    <definedName name="конкурс" localSheetId="7">#REF!</definedName>
    <definedName name="конкурс">#REF!</definedName>
    <definedName name="Конф" localSheetId="7">#REF!</definedName>
    <definedName name="Конф">#REF!</definedName>
    <definedName name="Конф_49">#REF!</definedName>
    <definedName name="Конф_50">#REF!</definedName>
    <definedName name="Конф_51">#REF!</definedName>
    <definedName name="Конф_52">#REF!</definedName>
    <definedName name="Конф_53">#REF!</definedName>
    <definedName name="Конф_54">#REF!</definedName>
    <definedName name="конфл">#REF!</definedName>
    <definedName name="конфл_49">#REF!</definedName>
    <definedName name="конфл_50">#REF!</definedName>
    <definedName name="конфл_51">#REF!</definedName>
    <definedName name="конфл_52">#REF!</definedName>
    <definedName name="конфл_53">#REF!</definedName>
    <definedName name="конфл_54">#REF!</definedName>
    <definedName name="конфл2">#REF!</definedName>
    <definedName name="конфл2_49">#REF!</definedName>
    <definedName name="конфл2_50">#REF!</definedName>
    <definedName name="конфл2_51">#REF!</definedName>
    <definedName name="конфл2_52">#REF!</definedName>
    <definedName name="конфл2_53">#REF!</definedName>
    <definedName name="конфл2_54">#REF!</definedName>
    <definedName name="Копия" localSheetId="6" hidden="1">{#N/A,#N/A,TRUE,"Смета на пасс. обор. №1"}</definedName>
    <definedName name="Копия" localSheetId="8" hidden="1">{#N/A,#N/A,TRUE,"Смета на пасс. обор. №1"}</definedName>
    <definedName name="Копия" localSheetId="9" hidden="1">{#N/A,#N/A,TRUE,"Смета на пасс. обор. №1"}</definedName>
    <definedName name="Копия" localSheetId="7" hidden="1">{#N/A,#N/A,TRUE,"Смета на пасс. обор. №1"}</definedName>
    <definedName name="Копия" hidden="1">{#N/A,#N/A,TRUE,"Смета на пасс. обор. №1"}</definedName>
    <definedName name="Копия2509" localSheetId="6" hidden="1">{#N/A,#N/A,TRUE,"Смета на пасс. обор. №1"}</definedName>
    <definedName name="Копия2509" localSheetId="8" hidden="1">{#N/A,#N/A,TRUE,"Смета на пасс. обор. №1"}</definedName>
    <definedName name="Копия2509" localSheetId="9" hidden="1">{#N/A,#N/A,TRUE,"Смета на пасс. обор. №1"}</definedName>
    <definedName name="Копия2509" localSheetId="7" hidden="1">{#N/A,#N/A,TRUE,"Смета на пасс. обор. №1"}</definedName>
    <definedName name="Копия2509" hidden="1">{#N/A,#N/A,TRUE,"Смета на пасс. обор. №1"}</definedName>
    <definedName name="Корнеева" localSheetId="6">#REF!</definedName>
    <definedName name="Корнеева" localSheetId="8">#REF!</definedName>
    <definedName name="Корнеева" localSheetId="9">#REF!</definedName>
    <definedName name="Корнеева" localSheetId="7">#REF!</definedName>
    <definedName name="Корнеева">#REF!</definedName>
    <definedName name="котофей" localSheetId="6" hidden="1">{#N/A,#N/A,TRUE,"Смета на пасс. обор. №1"}</definedName>
    <definedName name="котофей" localSheetId="8" hidden="1">{#N/A,#N/A,TRUE,"Смета на пасс. обор. №1"}</definedName>
    <definedName name="котофей" localSheetId="9" hidden="1">{#N/A,#N/A,TRUE,"Смета на пасс. обор. №1"}</definedName>
    <definedName name="котофей" localSheetId="7" hidden="1">{#N/A,#N/A,TRUE,"Смета на пасс. обор. №1"}</definedName>
    <definedName name="котофей" hidden="1">{#N/A,#N/A,TRUE,"Смета на пасс. обор. №1"}</definedName>
    <definedName name="котофей_1" localSheetId="6" hidden="1">{#N/A,#N/A,TRUE,"Смета на пасс. обор. №1"}</definedName>
    <definedName name="котофей_1" localSheetId="8" hidden="1">{#N/A,#N/A,TRUE,"Смета на пасс. обор. №1"}</definedName>
    <definedName name="котофей_1" localSheetId="9" hidden="1">{#N/A,#N/A,TRUE,"Смета на пасс. обор. №1"}</definedName>
    <definedName name="котофей_1" localSheetId="7" hidden="1">{#N/A,#N/A,TRUE,"Смета на пасс. обор. №1"}</definedName>
    <definedName name="котофей_1" hidden="1">{#N/A,#N/A,TRUE,"Смета на пасс. обор. №1"}</definedName>
    <definedName name="Коэф_монт">[12]Коэфф!$B$4</definedName>
    <definedName name="КоэфБезПоля" localSheetId="6">#REF!</definedName>
    <definedName name="КоэфБезПоля" localSheetId="8">#REF!</definedName>
    <definedName name="КоэфБезПоля" localSheetId="9">#REF!</definedName>
    <definedName name="КоэфБезПоля">#REF!</definedName>
    <definedName name="КоэфГорЗак" localSheetId="6">#REF!</definedName>
    <definedName name="КоэфГорЗак" localSheetId="8">#REF!</definedName>
    <definedName name="КоэфГорЗак" localSheetId="9">#REF!</definedName>
    <definedName name="КоэфГорЗак">#REF!</definedName>
    <definedName name="КоэфГорЗаказ">[24]ОбмОбслЗемОд!$E$29</definedName>
    <definedName name="КоэфУдорожания">[24]ОбмОбслЗемОд!$E$28</definedName>
    <definedName name="Коэффициент" localSheetId="6">#REF!</definedName>
    <definedName name="Коэффициент" localSheetId="8">#REF!</definedName>
    <definedName name="Коэффициент" localSheetId="9">#REF!</definedName>
    <definedName name="Коэффициент" localSheetId="7">#REF!</definedName>
    <definedName name="Коэффициент">#REF!</definedName>
    <definedName name="Коэффициент_1" localSheetId="6">#REF!</definedName>
    <definedName name="Коэффициент_1" localSheetId="8">#REF!</definedName>
    <definedName name="Коэффициент_1" localSheetId="9">#REF!</definedName>
    <definedName name="Коэффициент_1">#REF!</definedName>
    <definedName name="кп" localSheetId="6">#REF!</definedName>
    <definedName name="кп" localSheetId="8">#REF!</definedName>
    <definedName name="кп" localSheetId="9">#REF!</definedName>
    <definedName name="кп" localSheetId="7">#REF!</definedName>
    <definedName name="кп">#REF!</definedName>
    <definedName name="Кпроект" localSheetId="8">'[27]Исх. данные'!#REF!</definedName>
    <definedName name="Кпроект" localSheetId="9">'[27]Исх. данные'!#REF!</definedName>
    <definedName name="Кпроект">'[27]Исх. данные'!#REF!</definedName>
    <definedName name="Крек">'[9]Лист опроса'!$B$17</definedName>
    <definedName name="Крп">'[9]Лист опроса'!$B$19</definedName>
    <definedName name="кук" localSheetId="6" hidden="1">{#N/A,#N/A,TRUE,"Смета на пасс. обор. №1"}</definedName>
    <definedName name="кук" localSheetId="8" hidden="1">{#N/A,#N/A,TRUE,"Смета на пасс. обор. №1"}</definedName>
    <definedName name="кук" localSheetId="9" hidden="1">{#N/A,#N/A,TRUE,"Смета на пасс. обор. №1"}</definedName>
    <definedName name="кук" localSheetId="7" hidden="1">{#N/A,#N/A,TRUE,"Смета на пасс. обор. №1"}</definedName>
    <definedName name="кук" hidden="1">{#N/A,#N/A,TRUE,"Смета на пасс. обор. №1"}</definedName>
    <definedName name="кук_1" localSheetId="6" hidden="1">{#N/A,#N/A,TRUE,"Смета на пасс. обор. №1"}</definedName>
    <definedName name="кук_1" localSheetId="8" hidden="1">{#N/A,#N/A,TRUE,"Смета на пасс. обор. №1"}</definedName>
    <definedName name="кук_1" localSheetId="9" hidden="1">{#N/A,#N/A,TRUE,"Смета на пасс. обор. №1"}</definedName>
    <definedName name="кук_1" localSheetId="7" hidden="1">{#N/A,#N/A,TRUE,"Смета на пасс. обор. №1"}</definedName>
    <definedName name="кук_1" hidden="1">{#N/A,#N/A,TRUE,"Смета на пасс. обор. №1"}</definedName>
    <definedName name="куку" localSheetId="6">#REF!</definedName>
    <definedName name="куку" localSheetId="8">#REF!</definedName>
    <definedName name="куку" localSheetId="9">#REF!</definedName>
    <definedName name="куку" localSheetId="7">#REF!</definedName>
    <definedName name="куку">#REF!</definedName>
    <definedName name="Курган" localSheetId="6">#REF!</definedName>
    <definedName name="Курган" localSheetId="8">#REF!</definedName>
    <definedName name="Курган" localSheetId="9">#REF!</definedName>
    <definedName name="Курган" localSheetId="7">#REF!</definedName>
    <definedName name="Курган">#REF!</definedName>
    <definedName name="курорты" localSheetId="6">#REF!</definedName>
    <definedName name="курорты" localSheetId="8">#REF!</definedName>
    <definedName name="курорты" localSheetId="9">#REF!</definedName>
    <definedName name="курорты" localSheetId="7">#REF!</definedName>
    <definedName name="курорты">#REF!</definedName>
    <definedName name="Курс">[12]Коэфф!$B$3</definedName>
    <definedName name="Курс_доллара">'[28]Курс доллара'!$A$2</definedName>
    <definedName name="Кэл">'[9]Лист опроса'!$B$20</definedName>
    <definedName name="л" localSheetId="6" hidden="1">{#N/A,#N/A,TRUE,"Смета на пасс. обор. №1"}</definedName>
    <definedName name="л" localSheetId="8" hidden="1">{#N/A,#N/A,TRUE,"Смета на пасс. обор. №1"}</definedName>
    <definedName name="л" localSheetId="9" hidden="1">{#N/A,#N/A,TRUE,"Смета на пасс. обор. №1"}</definedName>
    <definedName name="л" localSheetId="7" hidden="1">{#N/A,#N/A,TRUE,"Смета на пасс. обор. №1"}</definedName>
    <definedName name="л" hidden="1">{#N/A,#N/A,TRUE,"Смета на пасс. обор. №1"}</definedName>
    <definedName name="л_1" localSheetId="6" hidden="1">{#N/A,#N/A,TRUE,"Смета на пасс. обор. №1"}</definedName>
    <definedName name="л_1" localSheetId="8" hidden="1">{#N/A,#N/A,TRUE,"Смета на пасс. обор. №1"}</definedName>
    <definedName name="л_1" localSheetId="9" hidden="1">{#N/A,#N/A,TRUE,"Смета на пасс. обор. №1"}</definedName>
    <definedName name="л_1" localSheetId="7" hidden="1">{#N/A,#N/A,TRUE,"Смета на пасс. обор. №1"}</definedName>
    <definedName name="л_1" hidden="1">{#N/A,#N/A,TRUE,"Смета на пасс. обор. №1"}</definedName>
    <definedName name="лаб_иссл" localSheetId="6">#REF!</definedName>
    <definedName name="лаб_иссл" localSheetId="8">#REF!</definedName>
    <definedName name="лаб_иссл" localSheetId="9">#REF!</definedName>
    <definedName name="лаб_иссл" localSheetId="7">#REF!</definedName>
    <definedName name="лаб_иссл">#REF!</definedName>
    <definedName name="Лаб_стац" localSheetId="6">#REF!</definedName>
    <definedName name="Лаб_стац" localSheetId="8">#REF!</definedName>
    <definedName name="Лаб_стац" localSheetId="9">#REF!</definedName>
    <definedName name="Лаб_стац" localSheetId="7">#REF!</definedName>
    <definedName name="Лаб_стац">#REF!</definedName>
    <definedName name="Лаб_эксп_усл" localSheetId="6">#REF!</definedName>
    <definedName name="Лаб_эксп_усл" localSheetId="8">#REF!</definedName>
    <definedName name="Лаб_эксп_усл" localSheetId="9">#REF!</definedName>
    <definedName name="Лаб_эксп_усл" localSheetId="7">#REF!</definedName>
    <definedName name="Лаб_эксп_усл">#REF!</definedName>
    <definedName name="ЛабМашБур" localSheetId="6">[24]СмМашБур!#REF!</definedName>
    <definedName name="ЛабМашБур" localSheetId="8">[24]СмМашБур!#REF!</definedName>
    <definedName name="ЛабМашБур" localSheetId="9">[24]СмМашБур!#REF!</definedName>
    <definedName name="ЛабМашБур">[24]СмМашБур!#REF!</definedName>
    <definedName name="ЛабШурфов" localSheetId="6">#REF!</definedName>
    <definedName name="ЛабШурфов" localSheetId="8">#REF!</definedName>
    <definedName name="ЛабШурфов" localSheetId="9">#REF!</definedName>
    <definedName name="ЛабШурфов">#REF!</definedName>
    <definedName name="лдж" localSheetId="6" hidden="1">{#N/A,#N/A,TRUE,"Смета на пасс. обор. №1"}</definedName>
    <definedName name="лдж" localSheetId="8" hidden="1">{#N/A,#N/A,TRUE,"Смета на пасс. обор. №1"}</definedName>
    <definedName name="лдж" localSheetId="9" hidden="1">{#N/A,#N/A,TRUE,"Смета на пасс. обор. №1"}</definedName>
    <definedName name="лдж" localSheetId="7" hidden="1">{#N/A,#N/A,TRUE,"Смета на пасс. обор. №1"}</definedName>
    <definedName name="лдж" hidden="1">{#N/A,#N/A,TRUE,"Смета на пасс. обор. №1"}</definedName>
    <definedName name="лдж_1" localSheetId="6" hidden="1">{#N/A,#N/A,TRUE,"Смета на пасс. обор. №1"}</definedName>
    <definedName name="лдж_1" localSheetId="8" hidden="1">{#N/A,#N/A,TRUE,"Смета на пасс. обор. №1"}</definedName>
    <definedName name="лдж_1" localSheetId="9" hidden="1">{#N/A,#N/A,TRUE,"Смета на пасс. обор. №1"}</definedName>
    <definedName name="лдж_1" localSheetId="7" hidden="1">{#N/A,#N/A,TRUE,"Смета на пасс. обор. №1"}</definedName>
    <definedName name="лдж_1" hidden="1">{#N/A,#N/A,TRUE,"Смета на пасс. обор. №1"}</definedName>
    <definedName name="лл">[10]Вспомогательный!$D$78</definedName>
    <definedName name="ллдж" localSheetId="6">#REF!</definedName>
    <definedName name="ллдж" localSheetId="8">#REF!</definedName>
    <definedName name="ллдж" localSheetId="9">#REF!</definedName>
    <definedName name="ллдж" localSheetId="7">#REF!</definedName>
    <definedName name="ллдж">#REF!</definedName>
    <definedName name="ло" localSheetId="6">#REF!</definedName>
    <definedName name="ло" localSheetId="8">#REF!</definedName>
    <definedName name="ло" localSheetId="9">#REF!</definedName>
    <definedName name="ло" localSheetId="7">#REF!</definedName>
    <definedName name="ло">#REF!</definedName>
    <definedName name="лол" localSheetId="6">#REF!</definedName>
    <definedName name="лол" localSheetId="8">#REF!</definedName>
    <definedName name="лол" localSheetId="9">#REF!</definedName>
    <definedName name="лол" localSheetId="7">#REF!</definedName>
    <definedName name="лол">#REF!</definedName>
    <definedName name="лор" localSheetId="6" hidden="1">{#N/A,#N/A,TRUE,"Смета на пасс. обор. №1"}</definedName>
    <definedName name="лор" localSheetId="8" hidden="1">{#N/A,#N/A,TRUE,"Смета на пасс. обор. №1"}</definedName>
    <definedName name="лор" localSheetId="9" hidden="1">{#N/A,#N/A,TRUE,"Смета на пасс. обор. №1"}</definedName>
    <definedName name="лор" localSheetId="7" hidden="1">{#N/A,#N/A,TRUE,"Смета на пасс. обор. №1"}</definedName>
    <definedName name="лор" hidden="1">{#N/A,#N/A,TRUE,"Смета на пасс. обор. №1"}</definedName>
    <definedName name="лор_1" localSheetId="6" hidden="1">{#N/A,#N/A,TRUE,"Смета на пасс. обор. №1"}</definedName>
    <definedName name="лор_1" localSheetId="8" hidden="1">{#N/A,#N/A,TRUE,"Смета на пасс. обор. №1"}</definedName>
    <definedName name="лор_1" localSheetId="9" hidden="1">{#N/A,#N/A,TRUE,"Смета на пасс. обор. №1"}</definedName>
    <definedName name="лор_1" localSheetId="7" hidden="1">{#N/A,#N/A,TRUE,"Смета на пасс. обор. №1"}</definedName>
    <definedName name="лор_1" hidden="1">{#N/A,#N/A,TRUE,"Смета на пасс. обор. №1"}</definedName>
    <definedName name="лот" localSheetId="6" hidden="1">{#N/A,#N/A,TRUE,"Смета на пасс. обор. №1"}</definedName>
    <definedName name="лот" localSheetId="8" hidden="1">{#N/A,#N/A,TRUE,"Смета на пасс. обор. №1"}</definedName>
    <definedName name="лот" localSheetId="9" hidden="1">{#N/A,#N/A,TRUE,"Смета на пасс. обор. №1"}</definedName>
    <definedName name="лот" localSheetId="7" hidden="1">{#N/A,#N/A,TRUE,"Смета на пасс. обор. №1"}</definedName>
    <definedName name="лот" hidden="1">{#N/A,#N/A,TRUE,"Смета на пасс. обор. №1"}</definedName>
    <definedName name="лот_1" localSheetId="6" hidden="1">{#N/A,#N/A,TRUE,"Смета на пасс. обор. №1"}</definedName>
    <definedName name="лот_1" localSheetId="8" hidden="1">{#N/A,#N/A,TRUE,"Смета на пасс. обор. №1"}</definedName>
    <definedName name="лот_1" localSheetId="9" hidden="1">{#N/A,#N/A,TRUE,"Смета на пасс. обор. №1"}</definedName>
    <definedName name="лот_1" localSheetId="7" hidden="1">{#N/A,#N/A,TRUE,"Смета на пасс. обор. №1"}</definedName>
    <definedName name="лот_1" hidden="1">{#N/A,#N/A,TRUE,"Смета на пасс. обор. №1"}</definedName>
    <definedName name="лрпораплтль" localSheetId="6">#REF!</definedName>
    <definedName name="лрпораплтль" localSheetId="8">#REF!</definedName>
    <definedName name="лрпораплтль" localSheetId="9">#REF!</definedName>
    <definedName name="лрпораплтль">#REF!</definedName>
    <definedName name="Лс" localSheetId="6">#REF!</definedName>
    <definedName name="Лс" localSheetId="8">#REF!</definedName>
    <definedName name="Лс" localSheetId="9">#REF!</definedName>
    <definedName name="Лс" localSheetId="7">#REF!</definedName>
    <definedName name="Лс">#REF!</definedName>
    <definedName name="Махачкала" localSheetId="6">#REF!</definedName>
    <definedName name="Махачкала" localSheetId="8">#REF!</definedName>
    <definedName name="Махачкала" localSheetId="9">#REF!</definedName>
    <definedName name="Махачкала" localSheetId="7">#REF!</definedName>
    <definedName name="Махачкала">#REF!</definedName>
    <definedName name="Махачкала_1" localSheetId="7">#REF!</definedName>
    <definedName name="Махачкала_1">#REF!</definedName>
    <definedName name="Махачкала_2">#REF!</definedName>
    <definedName name="Махачкала_22">#REF!</definedName>
    <definedName name="Махачкала_49">#REF!</definedName>
    <definedName name="Махачкала_5">#REF!</definedName>
    <definedName name="Махачкала_50">#REF!</definedName>
    <definedName name="Махачкала_51">#REF!</definedName>
    <definedName name="Махачкала_52">#REF!</definedName>
    <definedName name="Махачкала_53">#REF!</definedName>
    <definedName name="Махачкала_54">#REF!</definedName>
    <definedName name="Металли_еская_дверца_для_напольного_монтажного_шкафа_VERO__600x600x42U__с_замком_и_клю_ами">#REF!</definedName>
    <definedName name="мж1">'[29]СметаСводная 1 оч'!$D$6</definedName>
    <definedName name="мил" localSheetId="6">{0,"овz";1,"z";2,"аz";5,"овz"}</definedName>
    <definedName name="мил" localSheetId="8">{0,"овz";1,"z";2,"аz";5,"овz"}</definedName>
    <definedName name="мил" localSheetId="9">{0,"овz";1,"z";2,"аz";5,"овz"}</definedName>
    <definedName name="мил">{0,"овz";1,"z";2,"аz";5,"овz"}</definedName>
    <definedName name="мир" localSheetId="6" hidden="1">{#N/A,#N/A,TRUE,"Смета на пасс. обор. №1"}</definedName>
    <definedName name="мир" localSheetId="8" hidden="1">{#N/A,#N/A,TRUE,"Смета на пасс. обор. №1"}</definedName>
    <definedName name="мир" localSheetId="9" hidden="1">{#N/A,#N/A,TRUE,"Смета на пасс. обор. №1"}</definedName>
    <definedName name="мир" localSheetId="7" hidden="1">{#N/A,#N/A,TRUE,"Смета на пасс. обор. №1"}</definedName>
    <definedName name="мир" hidden="1">{#N/A,#N/A,TRUE,"Смета на пасс. обор. №1"}</definedName>
    <definedName name="мир_1" localSheetId="6" hidden="1">{#N/A,#N/A,TRUE,"Смета на пасс. обор. №1"}</definedName>
    <definedName name="мир_1" localSheetId="8" hidden="1">{#N/A,#N/A,TRUE,"Смета на пасс. обор. №1"}</definedName>
    <definedName name="мир_1" localSheetId="9" hidden="1">{#N/A,#N/A,TRUE,"Смета на пасс. обор. №1"}</definedName>
    <definedName name="мир_1" localSheetId="7" hidden="1">{#N/A,#N/A,TRUE,"Смета на пасс. обор. №1"}</definedName>
    <definedName name="мир_1" hidden="1">{#N/A,#N/A,TRUE,"Смета на пасс. обор. №1"}</definedName>
    <definedName name="мит" localSheetId="6">#REF!</definedName>
    <definedName name="мит" localSheetId="8">#REF!</definedName>
    <definedName name="мит" localSheetId="9">#REF!</definedName>
    <definedName name="мит" localSheetId="7">#REF!</definedName>
    <definedName name="мит">#REF!</definedName>
    <definedName name="митюгов">'[30]Данные для расчёта сметы'!$J$33</definedName>
    <definedName name="митюгов_1">'[31]Данные для расчёта сметы'!$J$33</definedName>
    <definedName name="митюгов_2">'[32]Данные для расчёта сметы'!$J$33</definedName>
    <definedName name="мм" localSheetId="6">#REF!</definedName>
    <definedName name="мм" localSheetId="8">#REF!</definedName>
    <definedName name="мм" localSheetId="9">#REF!</definedName>
    <definedName name="мм" localSheetId="7">#REF!</definedName>
    <definedName name="мм">#REF!</definedName>
    <definedName name="МММММММММ" localSheetId="6">#REF!</definedName>
    <definedName name="МММММММММ" localSheetId="8">#REF!</definedName>
    <definedName name="МММММММММ" localSheetId="9">#REF!</definedName>
    <definedName name="МММММММММ" localSheetId="7">#REF!</definedName>
    <definedName name="МММММММММ">#REF!</definedName>
    <definedName name="Название_проекта" localSheetId="6">#REF!</definedName>
    <definedName name="Название_проекта" localSheetId="8">#REF!</definedName>
    <definedName name="Название_проекта" localSheetId="9">#REF!</definedName>
    <definedName name="Название_проекта">#REF!</definedName>
    <definedName name="Название_проекта_1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дс" localSheetId="6">#REF!</definedName>
    <definedName name="ндс">#REF!</definedName>
    <definedName name="неп">#REF!</definedName>
    <definedName name="неп_1">#REF!</definedName>
    <definedName name="неп_10">#REF!</definedName>
    <definedName name="неп_11">#REF!</definedName>
    <definedName name="неп_12">#REF!</definedName>
    <definedName name="неп_13">#REF!</definedName>
    <definedName name="неп_14">#REF!</definedName>
    <definedName name="неп_15">#REF!</definedName>
    <definedName name="неп_16">#REF!</definedName>
    <definedName name="неп_17">#REF!</definedName>
    <definedName name="неп_18">#REF!</definedName>
    <definedName name="неп_19">#REF!</definedName>
    <definedName name="неп_2">#REF!</definedName>
    <definedName name="неп_20">#REF!</definedName>
    <definedName name="неп_21">#REF!</definedName>
    <definedName name="неп_49">#REF!</definedName>
    <definedName name="неп_50">#REF!</definedName>
    <definedName name="неп_51">#REF!</definedName>
    <definedName name="неп_52">#REF!</definedName>
    <definedName name="неп_53">#REF!</definedName>
    <definedName name="неп_54">#REF!</definedName>
    <definedName name="неп_6">#REF!</definedName>
    <definedName name="неп_7">#REF!</definedName>
    <definedName name="неп_8">#REF!</definedName>
    <definedName name="неп_9">#REF!</definedName>
    <definedName name="Непредв">[12]Коэфф!$B$7</definedName>
    <definedName name="ННОвгород" localSheetId="6">#REF!</definedName>
    <definedName name="ННОвгород" localSheetId="8">#REF!</definedName>
    <definedName name="ННОвгород" localSheetId="9">#REF!</definedName>
    <definedName name="ННОвгород" localSheetId="7">#REF!</definedName>
    <definedName name="ННОвгород">#REF!</definedName>
    <definedName name="ННОвгород_1" localSheetId="6">#REF!</definedName>
    <definedName name="ННОвгород_1" localSheetId="8">#REF!</definedName>
    <definedName name="ННОвгород_1" localSheetId="9">#REF!</definedName>
    <definedName name="ННОвгород_1" localSheetId="7">#REF!</definedName>
    <definedName name="ННОвгород_1">#REF!</definedName>
    <definedName name="ННОвгород_2" localSheetId="6">#REF!</definedName>
    <definedName name="ННОвгород_2" localSheetId="8">#REF!</definedName>
    <definedName name="ННОвгород_2" localSheetId="9">#REF!</definedName>
    <definedName name="ННОвгород_2" localSheetId="7">#REF!</definedName>
    <definedName name="ННОвгород_2">#REF!</definedName>
    <definedName name="ННОвгород_22">#REF!</definedName>
    <definedName name="ННОвгород_49">#REF!</definedName>
    <definedName name="ННОвгород_5">#REF!</definedName>
    <definedName name="ННОвгород_50">#REF!</definedName>
    <definedName name="ННОвгород_51">#REF!</definedName>
    <definedName name="ННОвгород_52">#REF!</definedName>
    <definedName name="ННОвгород_53">#REF!</definedName>
    <definedName name="ННОвгород_54">#REF!</definedName>
    <definedName name="Номер_договора">#REF!</definedName>
    <definedName name="Номер_договора_1">#REF!</definedName>
    <definedName name="НомерДоговора">[24]ОбмОбслЗемОд!$F$2</definedName>
    <definedName name="Нсапк">'[9]Лист опроса'!$B$34</definedName>
    <definedName name="Нсстр">'[9]Лист опроса'!$B$32</definedName>
    <definedName name="о" localSheetId="6">#REF!</definedName>
    <definedName name="о" localSheetId="8">#REF!</definedName>
    <definedName name="о" localSheetId="9">#REF!</definedName>
    <definedName name="о" localSheetId="7">#REF!</definedName>
    <definedName name="о">#REF!</definedName>
    <definedName name="о_1" localSheetId="6">#REF!</definedName>
    <definedName name="о_1" localSheetId="8">#REF!</definedName>
    <definedName name="о_1" localSheetId="9">#REF!</definedName>
    <definedName name="о_1">#REF!</definedName>
    <definedName name="_xlnm.Print_Area" localSheetId="5">'Cводная смета ПИР '!$A$1:$G$26</definedName>
    <definedName name="_xlnm.Print_Area" localSheetId="8">Геология!$A$1:$L$64</definedName>
    <definedName name="_xlnm.Print_Area" localSheetId="9">Геофизика!$A$1:$J$48</definedName>
    <definedName name="_xlnm.Print_Area" localSheetId="3">НМЦ!$A$1:$E$14</definedName>
    <definedName name="_xlnm.Print_Area" localSheetId="4">НМЦК!$A$1:$G$36</definedName>
    <definedName name="_xlnm.Print_Area" localSheetId="1">Пояснительная!$A$1:$C$23</definedName>
    <definedName name="_xlnm.Print_Area" localSheetId="2">Протокол!$A$1:$P$26</definedName>
    <definedName name="_xlnm.Print_Area" localSheetId="11">'Экспертиза ПД и ИЗ '!$A$1:$H$19</definedName>
    <definedName name="обуч" localSheetId="6" hidden="1">{#N/A,#N/A,TRUE,"Смета на пасс. обор. №1"}</definedName>
    <definedName name="обуч" localSheetId="8" hidden="1">{#N/A,#N/A,TRUE,"Смета на пасс. обор. №1"}</definedName>
    <definedName name="обуч" localSheetId="9" hidden="1">{#N/A,#N/A,TRUE,"Смета на пасс. обор. №1"}</definedName>
    <definedName name="обуч" localSheetId="7" hidden="1">{#N/A,#N/A,TRUE,"Смета на пасс. обор. №1"}</definedName>
    <definedName name="обуч" hidden="1">{#N/A,#N/A,TRUE,"Смета на пасс. обор. №1"}</definedName>
    <definedName name="обуч_1" localSheetId="6" hidden="1">{#N/A,#N/A,TRUE,"Смета на пасс. обор. №1"}</definedName>
    <definedName name="обуч_1" localSheetId="8" hidden="1">{#N/A,#N/A,TRUE,"Смета на пасс. обор. №1"}</definedName>
    <definedName name="обуч_1" localSheetId="9" hidden="1">{#N/A,#N/A,TRUE,"Смета на пасс. обор. №1"}</definedName>
    <definedName name="обуч_1" localSheetId="7" hidden="1">{#N/A,#N/A,TRUE,"Смета на пасс. обор. №1"}</definedName>
    <definedName name="обуч_1" hidden="1">{#N/A,#N/A,TRUE,"Смета на пасс. обор. №1"}</definedName>
    <definedName name="общ_МПА_П" localSheetId="6">#REF!</definedName>
    <definedName name="общ_МПА_П" localSheetId="8">#REF!</definedName>
    <definedName name="общ_МПА_П" localSheetId="9">#REF!</definedName>
    <definedName name="общ_МПА_П">#REF!</definedName>
    <definedName name="ОбъектАдрес">[24]ОбмОбслЗемОд!$A$4</definedName>
    <definedName name="Объекты" localSheetId="6">#REF!</definedName>
    <definedName name="Объекты" localSheetId="8">#REF!</definedName>
    <definedName name="Объекты" localSheetId="9">#REF!</definedName>
    <definedName name="Объекты" localSheetId="7">#REF!</definedName>
    <definedName name="Объекты">#REF!</definedName>
    <definedName name="объем">#N/A</definedName>
    <definedName name="объем___0" localSheetId="6">#REF!</definedName>
    <definedName name="объем___0" localSheetId="8">#REF!</definedName>
    <definedName name="объем___0" localSheetId="9">#REF!</definedName>
    <definedName name="объем___0" localSheetId="7">#REF!</definedName>
    <definedName name="объем___0">#REF!</definedName>
    <definedName name="объем___0___0" localSheetId="6">#REF!</definedName>
    <definedName name="объем___0___0" localSheetId="8">#REF!</definedName>
    <definedName name="объем___0___0" localSheetId="9">#REF!</definedName>
    <definedName name="объем___0___0" localSheetId="7">#REF!</definedName>
    <definedName name="объем___0___0">#REF!</definedName>
    <definedName name="объем___0___0___0" localSheetId="6">#REF!</definedName>
    <definedName name="объем___0___0___0" localSheetId="8">#REF!</definedName>
    <definedName name="объем___0___0___0" localSheetId="9">#REF!</definedName>
    <definedName name="объем___0___0___0" localSheetId="7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>#REF!</definedName>
    <definedName name="объем___0___0___2_1">#REF!</definedName>
    <definedName name="объем___0___0___3">#REF!</definedName>
    <definedName name="объем___0___0___3_1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>#REF!</definedName>
    <definedName name="объем___0___10_1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>#REF!</definedName>
    <definedName name="объем___0___5_1">#REF!</definedName>
    <definedName name="объем___0___6">#REF!</definedName>
    <definedName name="объем___0___6_1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>#REF!</definedName>
    <definedName name="объем___10___0">NA()</definedName>
    <definedName name="объем___10___0___0" localSheetId="6">#REF!</definedName>
    <definedName name="объем___10___0___0" localSheetId="8">#REF!</definedName>
    <definedName name="объем___10___0___0" localSheetId="9">#REF!</definedName>
    <definedName name="объем___10___0___0" localSheetId="7">#REF!</definedName>
    <definedName name="объем___10___0___0">#REF!</definedName>
    <definedName name="объем___10___0___0___0" localSheetId="6">#REF!</definedName>
    <definedName name="объем___10___0___0___0" localSheetId="8">#REF!</definedName>
    <definedName name="объем___10___0___0___0" localSheetId="9">#REF!</definedName>
    <definedName name="объем___10___0___0___0">#REF!</definedName>
    <definedName name="объем___10___0___0___0_1" localSheetId="6">#REF!</definedName>
    <definedName name="объем___10___0___0___0_1" localSheetId="8">#REF!</definedName>
    <definedName name="объем___10___0___0___0_1" localSheetId="9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6">#REF!</definedName>
    <definedName name="объем___10___0_1" localSheetId="8">#REF!</definedName>
    <definedName name="объем___10___0_1" localSheetId="9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6">#REF!</definedName>
    <definedName name="объем___10___1" localSheetId="8">#REF!</definedName>
    <definedName name="объем___10___1" localSheetId="9">#REF!</definedName>
    <definedName name="объем___10___1" localSheetId="7">#REF!</definedName>
    <definedName name="объем___10___1">#REF!</definedName>
    <definedName name="объем___10___10" localSheetId="6">#REF!</definedName>
    <definedName name="объем___10___10" localSheetId="8">#REF!</definedName>
    <definedName name="объем___10___10" localSheetId="9">#REF!</definedName>
    <definedName name="объем___10___10" localSheetId="7">#REF!</definedName>
    <definedName name="объем___10___10">#REF!</definedName>
    <definedName name="объем___10___12" localSheetId="6">#REF!</definedName>
    <definedName name="объем___10___12" localSheetId="8">#REF!</definedName>
    <definedName name="объем___10___12" localSheetId="9">#REF!</definedName>
    <definedName name="объем___10___12">#REF!</definedName>
    <definedName name="объем___10___2">NA()</definedName>
    <definedName name="объем___10___4">NA()</definedName>
    <definedName name="объем___10___5" localSheetId="6">#REF!</definedName>
    <definedName name="объем___10___5" localSheetId="8">#REF!</definedName>
    <definedName name="объем___10___5" localSheetId="9">#REF!</definedName>
    <definedName name="объем___10___5">#REF!</definedName>
    <definedName name="объем___10___5_1" localSheetId="6">#REF!</definedName>
    <definedName name="объем___10___5_1" localSheetId="8">#REF!</definedName>
    <definedName name="объем___10___5_1" localSheetId="9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6">#REF!</definedName>
    <definedName name="объем___10_3" localSheetId="8">#REF!</definedName>
    <definedName name="объем___10_3" localSheetId="9">#REF!</definedName>
    <definedName name="объем___10_3">#REF!</definedName>
    <definedName name="объем___10_3_1" localSheetId="6">#REF!</definedName>
    <definedName name="объем___10_3_1" localSheetId="8">#REF!</definedName>
    <definedName name="объем___10_3_1" localSheetId="9">#REF!</definedName>
    <definedName name="объем___10_3_1">#REF!</definedName>
    <definedName name="объем___10_5" localSheetId="6">#REF!</definedName>
    <definedName name="объем___10_5" localSheetId="8">#REF!</definedName>
    <definedName name="объем___10_5" localSheetId="9">#REF!</definedName>
    <definedName name="объем___10_5">#REF!</definedName>
    <definedName name="объем___10_5_1">#REF!</definedName>
    <definedName name="объем___11" localSheetId="7">#REF!</definedName>
    <definedName name="объем___11">#REF!</definedName>
    <definedName name="объем___11___0">NA()</definedName>
    <definedName name="объем___11___10" localSheetId="6">#REF!</definedName>
    <definedName name="объем___11___10" localSheetId="8">#REF!</definedName>
    <definedName name="объем___11___10" localSheetId="9">#REF!</definedName>
    <definedName name="объем___11___10" localSheetId="7">#REF!</definedName>
    <definedName name="объем___11___10">#REF!</definedName>
    <definedName name="объем___11___2" localSheetId="6">#REF!</definedName>
    <definedName name="объем___11___2" localSheetId="8">#REF!</definedName>
    <definedName name="объем___11___2" localSheetId="9">#REF!</definedName>
    <definedName name="объем___11___2" localSheetId="7">#REF!</definedName>
    <definedName name="объем___11___2">#REF!</definedName>
    <definedName name="объем___11___4" localSheetId="6">#REF!</definedName>
    <definedName name="объем___11___4" localSheetId="8">#REF!</definedName>
    <definedName name="объем___11___4" localSheetId="9">#REF!</definedName>
    <definedName name="объем___11___4" localSheetId="7">#REF!</definedName>
    <definedName name="объем___11___4">#REF!</definedName>
    <definedName name="объем___11___6">#REF!</definedName>
    <definedName name="объем___11___8">#REF!</definedName>
    <definedName name="объем___11_1">#REF!</definedName>
    <definedName name="объем___12">NA()</definedName>
    <definedName name="объем___2" localSheetId="6">#REF!</definedName>
    <definedName name="объем___2" localSheetId="8">#REF!</definedName>
    <definedName name="объем___2" localSheetId="9">#REF!</definedName>
    <definedName name="объем___2" localSheetId="7">#REF!</definedName>
    <definedName name="объем___2">#REF!</definedName>
    <definedName name="объем___2___0" localSheetId="6">#REF!</definedName>
    <definedName name="объем___2___0" localSheetId="8">#REF!</definedName>
    <definedName name="объем___2___0" localSheetId="9">#REF!</definedName>
    <definedName name="объем___2___0" localSheetId="7">#REF!</definedName>
    <definedName name="объем___2___0">#REF!</definedName>
    <definedName name="объем___2___0___0" localSheetId="6">#REF!</definedName>
    <definedName name="объем___2___0___0" localSheetId="8">#REF!</definedName>
    <definedName name="объем___2___0___0" localSheetId="9">#REF!</definedName>
    <definedName name="объем___2___0___0" localSheetId="7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>#REF!</definedName>
    <definedName name="объем___2___1_1">#REF!</definedName>
    <definedName name="объем___2___10">#REF!</definedName>
    <definedName name="объем___2___10_1">#REF!</definedName>
    <definedName name="объем___2___12">#REF!</definedName>
    <definedName name="объем___2___2">#REF!</definedName>
    <definedName name="объем___2___2_1">#REF!</definedName>
    <definedName name="объем___2___3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>#REF!</definedName>
    <definedName name="объем___2___6_1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6">#REF!</definedName>
    <definedName name="объем___3___0___5" localSheetId="8">#REF!</definedName>
    <definedName name="объем___3___0___5" localSheetId="9">#REF!</definedName>
    <definedName name="объем___3___0___5">#REF!</definedName>
    <definedName name="объем___3___0___5_1" localSheetId="6">#REF!</definedName>
    <definedName name="объем___3___0___5_1" localSheetId="8">#REF!</definedName>
    <definedName name="объем___3___0___5_1" localSheetId="9">#REF!</definedName>
    <definedName name="объем___3___0___5_1">#REF!</definedName>
    <definedName name="объем___3___0_1" localSheetId="6">#REF!</definedName>
    <definedName name="объем___3___0_1" localSheetId="8">#REF!</definedName>
    <definedName name="объем___3___0_1" localSheetId="9">#REF!</definedName>
    <definedName name="объем___3___0_1">#REF!</definedName>
    <definedName name="объем___3___0_1_1">NA()</definedName>
    <definedName name="объем___3___0_3" localSheetId="6">#REF!</definedName>
    <definedName name="объем___3___0_3" localSheetId="8">#REF!</definedName>
    <definedName name="объем___3___0_3" localSheetId="9">#REF!</definedName>
    <definedName name="объем___3___0_3">#REF!</definedName>
    <definedName name="объем___3___0_3_1" localSheetId="6">#REF!</definedName>
    <definedName name="объем___3___0_3_1" localSheetId="8">#REF!</definedName>
    <definedName name="объем___3___0_3_1" localSheetId="9">#REF!</definedName>
    <definedName name="объем___3___0_3_1">#REF!</definedName>
    <definedName name="объем___3___0_5" localSheetId="6">#REF!</definedName>
    <definedName name="объем___3___0_5" localSheetId="8">#REF!</definedName>
    <definedName name="объем___3___0_5" localSheetId="9">#REF!</definedName>
    <definedName name="объем___3___0_5">#REF!</definedName>
    <definedName name="объем___3___0_5_1">#REF!</definedName>
    <definedName name="объем___3___10" localSheetId="7">#REF!</definedName>
    <definedName name="объем___3___10">#REF!</definedName>
    <definedName name="объем___3___2" localSheetId="7">#REF!</definedName>
    <definedName name="объем___3___2">#REF!</definedName>
    <definedName name="объем___3___2_1">#REF!</definedName>
    <definedName name="объем___3___3" localSheetId="7">#REF!</definedName>
    <definedName name="объем___3___3">#REF!</definedName>
    <definedName name="объем___3___3_1">#REF!</definedName>
    <definedName name="объем___3___4">#REF!</definedName>
    <definedName name="объем___3___5">#REF!</definedName>
    <definedName name="объем___3___5_1">#REF!</definedName>
    <definedName name="объем___3___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 localSheetId="6">#REF!</definedName>
    <definedName name="объем___3_5" localSheetId="8">#REF!</definedName>
    <definedName name="объем___3_5" localSheetId="9">#REF!</definedName>
    <definedName name="объем___3_5">#REF!</definedName>
    <definedName name="объем___3_5_1" localSheetId="6">#REF!</definedName>
    <definedName name="объем___3_5_1" localSheetId="8">#REF!</definedName>
    <definedName name="объем___3_5_1" localSheetId="9">#REF!</definedName>
    <definedName name="объем___3_5_1">#REF!</definedName>
    <definedName name="объем___4" localSheetId="6">#REF!</definedName>
    <definedName name="объем___4" localSheetId="8">#REF!</definedName>
    <definedName name="объем___4" localSheetId="9">#REF!</definedName>
    <definedName name="объем___4">#REF!</definedName>
    <definedName name="объем___4___0">NA()</definedName>
    <definedName name="объем___4___0___0" localSheetId="6">#REF!</definedName>
    <definedName name="объем___4___0___0" localSheetId="8">#REF!</definedName>
    <definedName name="объем___4___0___0" localSheetId="9">#REF!</definedName>
    <definedName name="объем___4___0___0" localSheetId="7">#REF!</definedName>
    <definedName name="объем___4___0___0">#REF!</definedName>
    <definedName name="объем___4___0___0___0" localSheetId="6">#REF!</definedName>
    <definedName name="объем___4___0___0___0" localSheetId="8">#REF!</definedName>
    <definedName name="объем___4___0___0___0" localSheetId="9">#REF!</definedName>
    <definedName name="объем___4___0___0___0" localSheetId="7">#REF!</definedName>
    <definedName name="объем___4___0___0___0">#REF!</definedName>
    <definedName name="объем___4___0___0___0___0" localSheetId="6">#REF!</definedName>
    <definedName name="объем___4___0___0___0___0" localSheetId="8">#REF!</definedName>
    <definedName name="объем___4___0___0___0___0" localSheetId="9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 localSheetId="6">#REF!</definedName>
    <definedName name="объем___4___0_1" localSheetId="8">#REF!</definedName>
    <definedName name="объем___4___0_1" localSheetId="9">#REF!</definedName>
    <definedName name="объем___4___0_1">#REF!</definedName>
    <definedName name="объем___4___0_1_1" localSheetId="6">#REF!</definedName>
    <definedName name="объем___4___0_1_1" localSheetId="8">#REF!</definedName>
    <definedName name="объем___4___0_1_1" localSheetId="9">#REF!</definedName>
    <definedName name="объем___4___0_1_1">#REF!</definedName>
    <definedName name="объем___4___0_1_1_1" localSheetId="6">#REF!</definedName>
    <definedName name="объем___4___0_1_1_1" localSheetId="8">#REF!</definedName>
    <definedName name="объем___4___0_1_1_1" localSheetId="9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 localSheetId="6">#REF!</definedName>
    <definedName name="объем___4___1" localSheetId="8">#REF!</definedName>
    <definedName name="объем___4___1" localSheetId="9">#REF!</definedName>
    <definedName name="объем___4___1">#REF!</definedName>
    <definedName name="объем___4___1_1" localSheetId="6">#REF!</definedName>
    <definedName name="объем___4___1_1" localSheetId="8">#REF!</definedName>
    <definedName name="объем___4___1_1" localSheetId="9">#REF!</definedName>
    <definedName name="объем___4___1_1">#REF!</definedName>
    <definedName name="объем___4___10" localSheetId="6">#REF!</definedName>
    <definedName name="объем___4___10" localSheetId="8">#REF!</definedName>
    <definedName name="объем___4___10" localSheetId="9">#REF!</definedName>
    <definedName name="объем___4___10" localSheetId="7">#REF!</definedName>
    <definedName name="объем___4___10">#REF!</definedName>
    <definedName name="объем___4___10_1">#REF!</definedName>
    <definedName name="объем___4___12">#REF!</definedName>
    <definedName name="объем___4___2">#REF!</definedName>
    <definedName name="объем___4___2_1">#REF!</definedName>
    <definedName name="объем___4___3">#REF!</definedName>
    <definedName name="объем___4___3_1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>#REF!</definedName>
    <definedName name="объем___4___6_1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>NA()</definedName>
    <definedName name="объем___5___0" localSheetId="6">#REF!</definedName>
    <definedName name="объем___5___0" localSheetId="8">#REF!</definedName>
    <definedName name="объем___5___0" localSheetId="9">#REF!</definedName>
    <definedName name="объем___5___0" localSheetId="7">#REF!</definedName>
    <definedName name="объем___5___0">#REF!</definedName>
    <definedName name="объем___5___0___0" localSheetId="6">#REF!</definedName>
    <definedName name="объем___5___0___0" localSheetId="8">#REF!</definedName>
    <definedName name="объем___5___0___0" localSheetId="9">#REF!</definedName>
    <definedName name="объем___5___0___0" localSheetId="7">#REF!</definedName>
    <definedName name="объем___5___0___0">#REF!</definedName>
    <definedName name="объем___5___0___0___0" localSheetId="6">#REF!</definedName>
    <definedName name="объем___5___0___0___0" localSheetId="8">#REF!</definedName>
    <definedName name="объем___5___0___0___0" localSheetId="9">#REF!</definedName>
    <definedName name="объем___5___0___0___0" localSheetId="7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 localSheetId="6">#REF!</definedName>
    <definedName name="объем___5_1" localSheetId="8">#REF!</definedName>
    <definedName name="объем___5_1" localSheetId="9">#REF!</definedName>
    <definedName name="объем___5_1">#REF!</definedName>
    <definedName name="объем___5_1_1" localSheetId="6">#REF!</definedName>
    <definedName name="объем___5_1_1" localSheetId="8">#REF!</definedName>
    <definedName name="объем___5_1_1" localSheetId="9">#REF!</definedName>
    <definedName name="объем___5_1_1">#REF!</definedName>
    <definedName name="объем___5_1_1_1" localSheetId="6">#REF!</definedName>
    <definedName name="объем___5_1_1_1" localSheetId="8">#REF!</definedName>
    <definedName name="объем___5_1_1_1" localSheetId="9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6">#REF!</definedName>
    <definedName name="объем___6___0" localSheetId="8">#REF!</definedName>
    <definedName name="объем___6___0" localSheetId="9">#REF!</definedName>
    <definedName name="объем___6___0" localSheetId="7">#REF!</definedName>
    <definedName name="объем___6___0">#REF!</definedName>
    <definedName name="объем___6___0___0" localSheetId="6">#REF!</definedName>
    <definedName name="объем___6___0___0" localSheetId="8">#REF!</definedName>
    <definedName name="объем___6___0___0" localSheetId="9">#REF!</definedName>
    <definedName name="объем___6___0___0" localSheetId="7">#REF!</definedName>
    <definedName name="объем___6___0___0">#REF!</definedName>
    <definedName name="объем___6___0___0___0" localSheetId="6">#REF!</definedName>
    <definedName name="объем___6___0___0___0" localSheetId="8">#REF!</definedName>
    <definedName name="объем___6___0___0___0" localSheetId="9">#REF!</definedName>
    <definedName name="объем___6___0___0___0" localSheetId="7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>#REF!</definedName>
    <definedName name="объем___6___10">#REF!</definedName>
    <definedName name="объем___6___10_1">#REF!</definedName>
    <definedName name="объем___6___12">#REF!</definedName>
    <definedName name="объем___6___2">#REF!</definedName>
    <definedName name="объем___6___2_1">#REF!</definedName>
    <definedName name="объем___6___4">#REF!</definedName>
    <definedName name="объем___6___4_1">#REF!</definedName>
    <definedName name="объем___6___5">NA()</definedName>
    <definedName name="объем___6___6" localSheetId="6">#REF!</definedName>
    <definedName name="объем___6___6" localSheetId="8">#REF!</definedName>
    <definedName name="объем___6___6" localSheetId="9">#REF!</definedName>
    <definedName name="объем___6___6">#REF!</definedName>
    <definedName name="объем___6___6_1" localSheetId="6">#REF!</definedName>
    <definedName name="объем___6___6_1" localSheetId="8">#REF!</definedName>
    <definedName name="объем___6___6_1" localSheetId="9">#REF!</definedName>
    <definedName name="объем___6___6_1">#REF!</definedName>
    <definedName name="объем___6___8" localSheetId="6">#REF!</definedName>
    <definedName name="объем___6___8" localSheetId="8">#REF!</definedName>
    <definedName name="объем___6___8" localSheetId="9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 localSheetId="6">#REF!</definedName>
    <definedName name="объем___7" localSheetId="8">#REF!</definedName>
    <definedName name="объем___7" localSheetId="9">#REF!</definedName>
    <definedName name="объем___7">#REF!</definedName>
    <definedName name="объем___7___0" localSheetId="6">#REF!</definedName>
    <definedName name="объем___7___0" localSheetId="8">#REF!</definedName>
    <definedName name="объем___7___0" localSheetId="9">#REF!</definedName>
    <definedName name="объем___7___0">#REF!</definedName>
    <definedName name="объем___7___10" localSheetId="6">#REF!</definedName>
    <definedName name="объем___7___10" localSheetId="8">#REF!</definedName>
    <definedName name="объем___7___10" localSheetId="9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7_1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>#REF!</definedName>
    <definedName name="объем___8___10">#REF!</definedName>
    <definedName name="объем___8___10_1">#REF!</definedName>
    <definedName name="объем___8___12">#REF!</definedName>
    <definedName name="объем___8___2">#REF!</definedName>
    <definedName name="объем___8___2_1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>#REF!</definedName>
    <definedName name="объем___8___6_1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5_1">#REF!</definedName>
    <definedName name="объем___9___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6">#REF!</definedName>
    <definedName name="объем1" localSheetId="8">#REF!</definedName>
    <definedName name="объем1" localSheetId="9">#REF!</definedName>
    <definedName name="объем1">#REF!</definedName>
    <definedName name="ог" localSheetId="6" hidden="1">{#N/A,#N/A,TRUE,"Смета на пасс. обор. №1"}</definedName>
    <definedName name="ог" localSheetId="8" hidden="1">{#N/A,#N/A,TRUE,"Смета на пасс. обор. №1"}</definedName>
    <definedName name="ог" localSheetId="9" hidden="1">{#N/A,#N/A,TRUE,"Смета на пасс. обор. №1"}</definedName>
    <definedName name="ог" localSheetId="7" hidden="1">{#N/A,#N/A,TRUE,"Смета на пасс. обор. №1"}</definedName>
    <definedName name="ог" hidden="1">{#N/A,#N/A,TRUE,"Смета на пасс. обор. №1"}</definedName>
    <definedName name="ог_1" localSheetId="6" hidden="1">{#N/A,#N/A,TRUE,"Смета на пасс. обор. №1"}</definedName>
    <definedName name="ог_1" localSheetId="8" hidden="1">{#N/A,#N/A,TRUE,"Смета на пасс. обор. №1"}</definedName>
    <definedName name="ог_1" localSheetId="9" hidden="1">{#N/A,#N/A,TRUE,"Смета на пасс. обор. №1"}</definedName>
    <definedName name="ог_1" localSheetId="7" hidden="1">{#N/A,#N/A,TRUE,"Смета на пасс. обор. №1"}</definedName>
    <definedName name="ог_1" hidden="1">{#N/A,#N/A,TRUE,"Смета на пасс. обор. №1"}</definedName>
    <definedName name="ок" localSheetId="6">#REF!</definedName>
    <definedName name="ок" localSheetId="8">#REF!</definedName>
    <definedName name="ок" localSheetId="9">#REF!</definedName>
    <definedName name="ок">#REF!</definedName>
    <definedName name="ок_1" localSheetId="6">#REF!</definedName>
    <definedName name="ок_1" localSheetId="8">#REF!</definedName>
    <definedName name="ок_1" localSheetId="9">#REF!</definedName>
    <definedName name="ок_1">#REF!</definedName>
    <definedName name="Окончательно" localSheetId="6">#REF!</definedName>
    <definedName name="Окончательно" localSheetId="8">#REF!</definedName>
    <definedName name="Окончательно" localSheetId="9">#REF!</definedName>
    <definedName name="Окончательно">#REF!</definedName>
    <definedName name="олд" localSheetId="6" hidden="1">{#N/A,#N/A,TRUE,"Смета на пасс. обор. №1"}</definedName>
    <definedName name="олд" localSheetId="8" hidden="1">{#N/A,#N/A,TRUE,"Смета на пасс. обор. №1"}</definedName>
    <definedName name="олд" localSheetId="9" hidden="1">{#N/A,#N/A,TRUE,"Смета на пасс. обор. №1"}</definedName>
    <definedName name="олд" localSheetId="7" hidden="1">{#N/A,#N/A,TRUE,"Смета на пасс. обор. №1"}</definedName>
    <definedName name="олд" hidden="1">{#N/A,#N/A,TRUE,"Смета на пасс. обор. №1"}</definedName>
    <definedName name="олд_1" localSheetId="6" hidden="1">{#N/A,#N/A,TRUE,"Смета на пасс. обор. №1"}</definedName>
    <definedName name="олд_1" localSheetId="8" hidden="1">{#N/A,#N/A,TRUE,"Смета на пасс. обор. №1"}</definedName>
    <definedName name="олд_1" localSheetId="9" hidden="1">{#N/A,#N/A,TRUE,"Смета на пасс. обор. №1"}</definedName>
    <definedName name="олд_1" localSheetId="7" hidden="1">{#N/A,#N/A,TRUE,"Смета на пасс. обор. №1"}</definedName>
    <definedName name="олд_1" hidden="1">{#N/A,#N/A,TRUE,"Смета на пасс. обор. №1"}</definedName>
    <definedName name="олпрол" localSheetId="6">#REF!</definedName>
    <definedName name="олпрол" localSheetId="8">#REF!</definedName>
    <definedName name="олпрол" localSheetId="9">#REF!</definedName>
    <definedName name="олпрол" localSheetId="7">#REF!</definedName>
    <definedName name="олпрол">#REF!</definedName>
    <definedName name="олролрт" localSheetId="6">#REF!</definedName>
    <definedName name="олролрт" localSheetId="8">#REF!</definedName>
    <definedName name="олролрт" localSheetId="9">#REF!</definedName>
    <definedName name="олролрт" localSheetId="7">#REF!</definedName>
    <definedName name="олролрт">#REF!</definedName>
    <definedName name="ОЛЯ" localSheetId="6">#REF!</definedName>
    <definedName name="ОЛЯ" localSheetId="8">#REF!</definedName>
    <definedName name="ОЛЯ" localSheetId="9">#REF!</definedName>
    <definedName name="ОЛЯ" localSheetId="7">#REF!</definedName>
    <definedName name="ОЛЯ">#REF!</definedName>
    <definedName name="ооо">#REF!</definedName>
    <definedName name="ООО_НИИПРИИ___Севзапинжтехнология" localSheetId="6">#REF!</definedName>
    <definedName name="ООО_НИИПРИИ___Севзапинжтехнология">#REF!</definedName>
    <definedName name="оооо">#REF!</definedName>
    <definedName name="Опер">[33]Орг!$C$50:$C$86</definedName>
    <definedName name="орп" localSheetId="6" hidden="1">{#N/A,#N/A,TRUE,"Смета на пасс. обор. №1"}</definedName>
    <definedName name="орп" localSheetId="8" hidden="1">{#N/A,#N/A,TRUE,"Смета на пасс. обор. №1"}</definedName>
    <definedName name="орп" localSheetId="9" hidden="1">{#N/A,#N/A,TRUE,"Смета на пасс. обор. №1"}</definedName>
    <definedName name="орп" localSheetId="7" hidden="1">{#N/A,#N/A,TRUE,"Смета на пасс. обор. №1"}</definedName>
    <definedName name="орп" hidden="1">{#N/A,#N/A,TRUE,"Смета на пасс. обор. №1"}</definedName>
    <definedName name="орп_1" localSheetId="6" hidden="1">{#N/A,#N/A,TRUE,"Смета на пасс. обор. №1"}</definedName>
    <definedName name="орп_1" localSheetId="8" hidden="1">{#N/A,#N/A,TRUE,"Смета на пасс. обор. №1"}</definedName>
    <definedName name="орп_1" localSheetId="9" hidden="1">{#N/A,#N/A,TRUE,"Смета на пасс. обор. №1"}</definedName>
    <definedName name="орп_1" localSheetId="7" hidden="1">{#N/A,#N/A,TRUE,"Смета на пасс. обор. №1"}</definedName>
    <definedName name="орп_1" hidden="1">{#N/A,#N/A,TRUE,"Смета на пасс. обор. №1"}</definedName>
    <definedName name="Осн_Камер" localSheetId="6">#REF!</definedName>
    <definedName name="Осн_Камер" localSheetId="8">#REF!</definedName>
    <definedName name="Осн_Камер" localSheetId="9">#REF!</definedName>
    <definedName name="Осн_Камер" localSheetId="7">#REF!</definedName>
    <definedName name="Осн_Камер">#REF!</definedName>
    <definedName name="от" localSheetId="6" hidden="1">{#N/A,#N/A,TRUE,"Смета на пасс. обор. №1"}</definedName>
    <definedName name="от" localSheetId="8" hidden="1">{#N/A,#N/A,TRUE,"Смета на пасс. обор. №1"}</definedName>
    <definedName name="от" localSheetId="9" hidden="1">{#N/A,#N/A,TRUE,"Смета на пасс. обор. №1"}</definedName>
    <definedName name="от" localSheetId="7" hidden="1">{#N/A,#N/A,TRUE,"Смета на пасс. обор. №1"}</definedName>
    <definedName name="от" hidden="1">{#N/A,#N/A,TRUE,"Смета на пасс. обор. №1"}</definedName>
    <definedName name="от_1" localSheetId="6" hidden="1">{#N/A,#N/A,TRUE,"Смета на пасс. обор. №1"}</definedName>
    <definedName name="от_1" localSheetId="8" hidden="1">{#N/A,#N/A,TRUE,"Смета на пасс. обор. №1"}</definedName>
    <definedName name="от_1" localSheetId="9" hidden="1">{#N/A,#N/A,TRUE,"Смета на пасс. обор. №1"}</definedName>
    <definedName name="от_1" localSheetId="7" hidden="1">{#N/A,#N/A,TRUE,"Смета на пасс. обор. №1"}</definedName>
    <definedName name="от_1" hidden="1">{#N/A,#N/A,TRUE,"Смета на пасс. обор. №1"}</definedName>
    <definedName name="Отч_пож">[12]Коэфф!$B$6</definedName>
    <definedName name="Отчет" localSheetId="6">#REF!</definedName>
    <definedName name="Отчет" localSheetId="8">#REF!</definedName>
    <definedName name="Отчет" localSheetId="9">#REF!</definedName>
    <definedName name="Отчет" localSheetId="7">#REF!</definedName>
    <definedName name="Отчет">#REF!</definedName>
    <definedName name="п" localSheetId="6">#REF!</definedName>
    <definedName name="п" localSheetId="8">#REF!</definedName>
    <definedName name="п" localSheetId="9">#REF!</definedName>
    <definedName name="п" localSheetId="7">#REF!</definedName>
    <definedName name="п">#REF!</definedName>
    <definedName name="п_1" localSheetId="6">#REF!</definedName>
    <definedName name="п_1" localSheetId="8">#REF!</definedName>
    <definedName name="п_1" localSheetId="9">#REF!</definedName>
    <definedName name="п_1">#REF!</definedName>
    <definedName name="п1111111" localSheetId="7">#REF!</definedName>
    <definedName name="п1111111">#REF!</definedName>
    <definedName name="п45">#REF!</definedName>
    <definedName name="ПА3">#REF!</definedName>
    <definedName name="ПА4">#REF!</definedName>
    <definedName name="паша">#REF!</definedName>
    <definedName name="ПБ">#REF!</definedName>
    <definedName name="ПД">#REF!</definedName>
    <definedName name="ПереченьДолжностей">[34]Должности!$A$2:$A$31</definedName>
    <definedName name="ПЗ2" localSheetId="6">#REF!</definedName>
    <definedName name="ПЗ2" localSheetId="8">#REF!</definedName>
    <definedName name="ПЗ2" localSheetId="9">#REF!</definedName>
    <definedName name="ПЗ2" localSheetId="7">#REF!</definedName>
    <definedName name="ПЗ2">#REF!</definedName>
    <definedName name="пионер" localSheetId="6">#REF!</definedName>
    <definedName name="пионер" localSheetId="8">#REF!</definedName>
    <definedName name="пионер" localSheetId="9">#REF!</definedName>
    <definedName name="пионер" localSheetId="7">#REF!</definedName>
    <definedName name="пионер">#REF!</definedName>
    <definedName name="ПИР" localSheetId="8">#REF!</definedName>
    <definedName name="ПИР" localSheetId="9">#REF!</definedName>
    <definedName name="ПИР">#REF!</definedName>
    <definedName name="ПИСС_стац" localSheetId="7">#REF!</definedName>
    <definedName name="ПИСС_стац">#REF!</definedName>
    <definedName name="ПИСС_эксп">#REF!</definedName>
    <definedName name="Пкр">'[9]Лист опроса'!$B$41</definedName>
    <definedName name="план" localSheetId="7">[2]топография!#REF!</definedName>
    <definedName name="План">'[35]Смета 7'!$F$1</definedName>
    <definedName name="Площадь" localSheetId="6">#REF!</definedName>
    <definedName name="Площадь" localSheetId="8">#REF!</definedName>
    <definedName name="Площадь" localSheetId="9">#REF!</definedName>
    <definedName name="Площадь" localSheetId="7">#REF!</definedName>
    <definedName name="Площадь">#REF!</definedName>
    <definedName name="Площадь_1" localSheetId="6">#REF!</definedName>
    <definedName name="Площадь_1" localSheetId="8">#REF!</definedName>
    <definedName name="Площадь_1" localSheetId="9">#REF!</definedName>
    <definedName name="Площадь_1">#REF!</definedName>
    <definedName name="Площадь_нелинейных_объектов" localSheetId="6">#REF!</definedName>
    <definedName name="Площадь_нелинейных_объектов" localSheetId="8">#REF!</definedName>
    <definedName name="Площадь_нелинейных_объектов" localSheetId="9">#REF!</definedName>
    <definedName name="Площадь_нелинейных_объектов" localSheetId="7">#REF!</definedName>
    <definedName name="Площадь_нелинейных_объектов">#REF!</definedName>
    <definedName name="Площадь_нелинейных_объектов_1">#REF!</definedName>
    <definedName name="Площадь_планшетов" localSheetId="7">#REF!</definedName>
    <definedName name="Площадь_планшетов">#REF!</definedName>
    <definedName name="Площадь_планшетов_1">#REF!</definedName>
    <definedName name="пнр">#REF!</definedName>
    <definedName name="ПодрядДолжн">[24]ОбмОбслЗемОд!$F$67</definedName>
    <definedName name="ПодрядИмя">[24]ОбмОбслЗемОд!$H$69</definedName>
    <definedName name="Подрядчик">[24]ОбмОбслЗемОд!$A$7</definedName>
    <definedName name="Полевые" localSheetId="6">#REF!</definedName>
    <definedName name="Полевые" localSheetId="8">#REF!</definedName>
    <definedName name="Полевые" localSheetId="9">#REF!</definedName>
    <definedName name="Полевые">#REF!</definedName>
    <definedName name="Полно" localSheetId="6">#REF!</definedName>
    <definedName name="Полно" localSheetId="8">#REF!</definedName>
    <definedName name="Полно" localSheetId="9">#REF!</definedName>
    <definedName name="Полно">#REF!</definedName>
    <definedName name="попр" localSheetId="6">#REF!</definedName>
    <definedName name="попр" localSheetId="8">#REF!</definedName>
    <definedName name="попр" localSheetId="9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6">#REF!</definedName>
    <definedName name="Поправочные_коэффициенты_по_письму_Госстроя_от_25.12.90___0" localSheetId="8">#REF!</definedName>
    <definedName name="Поправочные_коэффициенты_по_письму_Госстроя_от_25.12.90___0" localSheetId="9">#REF!</definedName>
    <definedName name="Поправочные_коэффициенты_по_письму_Госстроя_от_25.12.90___0" localSheetId="7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6">#REF!</definedName>
    <definedName name="Поправочные_коэффициенты_по_письму_Госстроя_от_25.12.90___0___0" localSheetId="8">#REF!</definedName>
    <definedName name="Поправочные_коэффициенты_по_письму_Госстроя_от_25.12.90___0___0" localSheetId="9">#REF!</definedName>
    <definedName name="Поправочные_коэффициенты_по_письму_Госстроя_от_25.12.90___0___0" localSheetId="7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6">#REF!</definedName>
    <definedName name="Поправочные_коэффициенты_по_письму_Госстроя_от_25.12.90___0___0___0" localSheetId="8">#REF!</definedName>
    <definedName name="Поправочные_коэффициенты_по_письму_Госстроя_от_25.12.90___0___0___0" localSheetId="9">#REF!</definedName>
    <definedName name="Поправочные_коэффициенты_по_письму_Госстроя_от_25.12.90___0___0___0" localSheetId="7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6">#REF!</definedName>
    <definedName name="Поправочные_коэффициенты_по_письму_Госстроя_от_25.12.90___10___0___0" localSheetId="8">#REF!</definedName>
    <definedName name="Поправочные_коэффициенты_по_письму_Госстроя_от_25.12.90___10___0___0" localSheetId="9">#REF!</definedName>
    <definedName name="Поправочные_коэффициенты_по_письму_Госстроя_от_25.12.90___10___0___0" localSheetId="7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6">#REF!</definedName>
    <definedName name="Поправочные_коэффициенты_по_письму_Госстроя_от_25.12.90___10___0___0___0" localSheetId="8">#REF!</definedName>
    <definedName name="Поправочные_коэффициенты_по_письму_Госстроя_от_25.12.90___10___0___0___0" localSheetId="9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6">#REF!</definedName>
    <definedName name="Поправочные_коэффициенты_по_письму_Госстроя_от_25.12.90___10___0___0___0_1" localSheetId="8">#REF!</definedName>
    <definedName name="Поправочные_коэффициенты_по_письму_Госстроя_от_25.12.90___10___0___0___0_1" localSheetId="9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6">#REF!</definedName>
    <definedName name="Поправочные_коэффициенты_по_письму_Госстроя_от_25.12.90___10___0_1" localSheetId="8">#REF!</definedName>
    <definedName name="Поправочные_коэффициенты_по_письму_Госстроя_от_25.12.90___10___0_1" localSheetId="9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6">#REF!</definedName>
    <definedName name="Поправочные_коэффициенты_по_письму_Госстроя_от_25.12.90___10___1" localSheetId="8">#REF!</definedName>
    <definedName name="Поправочные_коэффициенты_по_письму_Госстроя_от_25.12.90___10___1" localSheetId="9">#REF!</definedName>
    <definedName name="Поправочные_коэффициенты_по_письму_Госстроя_от_25.12.90___10___1" localSheetId="7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6">#REF!</definedName>
    <definedName name="Поправочные_коэффициенты_по_письму_Госстроя_от_25.12.90___10___10" localSheetId="8">#REF!</definedName>
    <definedName name="Поправочные_коэффициенты_по_письму_Госстроя_от_25.12.90___10___10" localSheetId="9">#REF!</definedName>
    <definedName name="Поправочные_коэффициенты_по_письму_Госстроя_от_25.12.90___10___10" localSheetId="7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6">#REF!</definedName>
    <definedName name="Поправочные_коэффициенты_по_письму_Госстроя_от_25.12.90___10___12" localSheetId="8">#REF!</definedName>
    <definedName name="Поправочные_коэффициенты_по_письму_Госстроя_от_25.12.90___10___12" localSheetId="9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6">#REF!</definedName>
    <definedName name="Поправочные_коэффициенты_по_письму_Госстроя_от_25.12.90___10___5" localSheetId="8">#REF!</definedName>
    <definedName name="Поправочные_коэффициенты_по_письму_Госстроя_от_25.12.90___10___5" localSheetId="9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6">#REF!</definedName>
    <definedName name="Поправочные_коэффициенты_по_письму_Госстроя_от_25.12.90___10___5_1" localSheetId="8">#REF!</definedName>
    <definedName name="Поправочные_коэффициенты_по_письму_Госстроя_от_25.12.90___10___5_1" localSheetId="9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6">#REF!</definedName>
    <definedName name="Поправочные_коэффициенты_по_письму_Госстроя_от_25.12.90___10_3" localSheetId="8">#REF!</definedName>
    <definedName name="Поправочные_коэффициенты_по_письму_Госстроя_от_25.12.90___10_3" localSheetId="9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6">#REF!</definedName>
    <definedName name="Поправочные_коэффициенты_по_письму_Госстроя_от_25.12.90___10_3_1" localSheetId="8">#REF!</definedName>
    <definedName name="Поправочные_коэффициенты_по_письму_Госстроя_от_25.12.90___10_3_1" localSheetId="9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6">#REF!</definedName>
    <definedName name="Поправочные_коэффициенты_по_письму_Госстроя_от_25.12.90___10_5" localSheetId="8">#REF!</definedName>
    <definedName name="Поправочные_коэффициенты_по_письму_Госстроя_от_25.12.90___10_5" localSheetId="9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7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6">#REF!</definedName>
    <definedName name="Поправочные_коэффициенты_по_письму_Госстроя_от_25.12.90___11___10" localSheetId="8">#REF!</definedName>
    <definedName name="Поправочные_коэффициенты_по_письму_Госстроя_от_25.12.90___11___10" localSheetId="9">#REF!</definedName>
    <definedName name="Поправочные_коэффициенты_по_письму_Госстроя_от_25.12.90___11___10" localSheetId="7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6">#REF!</definedName>
    <definedName name="Поправочные_коэффициенты_по_письму_Госстроя_от_25.12.90___11___2" localSheetId="8">#REF!</definedName>
    <definedName name="Поправочные_коэффициенты_по_письму_Госстроя_от_25.12.90___11___2" localSheetId="9">#REF!</definedName>
    <definedName name="Поправочные_коэффициенты_по_письму_Госстроя_от_25.12.90___11___2" localSheetId="7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6">#REF!</definedName>
    <definedName name="Поправочные_коэффициенты_по_письму_Госстроя_от_25.12.90___11___4" localSheetId="8">#REF!</definedName>
    <definedName name="Поправочные_коэффициенты_по_письму_Госстроя_от_25.12.90___11___4" localSheetId="9">#REF!</definedName>
    <definedName name="Поправочные_коэффициенты_по_письму_Госстроя_от_25.12.90___11___4" localSheetId="7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6">#REF!</definedName>
    <definedName name="Поправочные_коэффициенты_по_письму_Госстроя_от_25.12.90___2" localSheetId="8">#REF!</definedName>
    <definedName name="Поправочные_коэффициенты_по_письму_Госстроя_от_25.12.90___2" localSheetId="9">#REF!</definedName>
    <definedName name="Поправочные_коэффициенты_по_письму_Госстроя_от_25.12.90___2" localSheetId="7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6">#REF!</definedName>
    <definedName name="Поправочные_коэффициенты_по_письму_Госстроя_от_25.12.90___2___0" localSheetId="8">#REF!</definedName>
    <definedName name="Поправочные_коэффициенты_по_письму_Госстроя_от_25.12.90___2___0" localSheetId="9">#REF!</definedName>
    <definedName name="Поправочные_коэффициенты_по_письму_Госстроя_от_25.12.90___2___0" localSheetId="7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6">#REF!</definedName>
    <definedName name="Поправочные_коэффициенты_по_письму_Госстроя_от_25.12.90___2___0___0" localSheetId="8">#REF!</definedName>
    <definedName name="Поправочные_коэффициенты_по_письму_Госстроя_от_25.12.90___2___0___0" localSheetId="9">#REF!</definedName>
    <definedName name="Поправочные_коэффициенты_по_письму_Госстроя_от_25.12.90___2___0___0" localSheetId="7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6">#REF!</definedName>
    <definedName name="Поправочные_коэффициенты_по_письму_Госстроя_от_25.12.90___3___0___0___0" localSheetId="8">#REF!</definedName>
    <definedName name="Поправочные_коэффициенты_по_письму_Госстроя_от_25.12.90___3___0___0___0" localSheetId="9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6">#REF!</definedName>
    <definedName name="Поправочные_коэффициенты_по_письму_Госстроя_от_25.12.90___3___0___0___0_1" localSheetId="8">#REF!</definedName>
    <definedName name="Поправочные_коэффициенты_по_письму_Госстроя_от_25.12.90___3___0___0___0_1" localSheetId="9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6">#REF!</definedName>
    <definedName name="Поправочные_коэффициенты_по_письму_Госстроя_от_25.12.90___3___0___0___1" localSheetId="8">#REF!</definedName>
    <definedName name="Поправочные_коэффициенты_по_письму_Госстроя_от_25.12.90___3___0___0___1" localSheetId="9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6">#REF!</definedName>
    <definedName name="Поправочные_коэффициенты_по_письму_Госстроя_от_25.12.90___3___0___0_1" localSheetId="8">#REF!</definedName>
    <definedName name="Поправочные_коэффициенты_по_письму_Госстроя_от_25.12.90___3___0___0_1" localSheetId="9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6">#REF!</definedName>
    <definedName name="Поправочные_коэффициенты_по_письму_Госстроя_от_25.12.90___3___0___0_1_1" localSheetId="8">#REF!</definedName>
    <definedName name="Поправочные_коэффициенты_по_письму_Госстроя_от_25.12.90___3___0___0_1_1" localSheetId="9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6">#REF!</definedName>
    <definedName name="Поправочные_коэффициенты_по_письму_Госстроя_от_25.12.90___3___0___0_1_1_1" localSheetId="8">#REF!</definedName>
    <definedName name="Поправочные_коэффициенты_по_письму_Госстроя_от_25.12.90___3___0___0_1_1_1" localSheetId="9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6">#REF!</definedName>
    <definedName name="Поправочные_коэффициенты_по_письму_Госстроя_от_25.12.90___3___0___1" localSheetId="8">#REF!</definedName>
    <definedName name="Поправочные_коэффициенты_по_письму_Госстроя_от_25.12.90___3___0___1" localSheetId="9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6">#REF!</definedName>
    <definedName name="Поправочные_коэффициенты_по_письму_Госстроя_от_25.12.90___3___0___1_1" localSheetId="8">#REF!</definedName>
    <definedName name="Поправочные_коэффициенты_по_письму_Госстроя_от_25.12.90___3___0___1_1" localSheetId="9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6">#REF!</definedName>
    <definedName name="Поправочные_коэффициенты_по_письму_Госстроя_от_25.12.90___3___0___2" localSheetId="8">#REF!</definedName>
    <definedName name="Поправочные_коэффициенты_по_письму_Госстроя_от_25.12.90___3___0___2" localSheetId="9">#REF!</definedName>
    <definedName name="Поправочные_коэффициенты_по_письму_Госстроя_от_25.12.90___3___0___2" localSheetId="7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6">#REF!</definedName>
    <definedName name="Поправочные_коэффициенты_по_письму_Госстроя_от_25.12.90___3___0___5" localSheetId="8">#REF!</definedName>
    <definedName name="Поправочные_коэффициенты_по_письму_Госстроя_от_25.12.90___3___0___5" localSheetId="9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6">#REF!</definedName>
    <definedName name="Поправочные_коэффициенты_по_письму_Госстроя_от_25.12.90___3___0___5_1" localSheetId="8">#REF!</definedName>
    <definedName name="Поправочные_коэффициенты_по_письму_Госстроя_от_25.12.90___3___0___5_1" localSheetId="9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6">#REF!</definedName>
    <definedName name="Поправочные_коэффициенты_по_письму_Госстроя_от_25.12.90___3___0_1" localSheetId="8">#REF!</definedName>
    <definedName name="Поправочные_коэффициенты_по_письму_Госстроя_от_25.12.90___3___0_1" localSheetId="9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7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7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7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6">#REF!</definedName>
    <definedName name="Поправочные_коэффициенты_по_письму_Госстроя_от_25.12.90___3_5" localSheetId="8">#REF!</definedName>
    <definedName name="Поправочные_коэффициенты_по_письму_Госстроя_от_25.12.90___3_5" localSheetId="9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6">#REF!</definedName>
    <definedName name="Поправочные_коэффициенты_по_письму_Госстроя_от_25.12.90___3_5_1" localSheetId="8">#REF!</definedName>
    <definedName name="Поправочные_коэффициенты_по_письму_Госстроя_от_25.12.90___3_5_1" localSheetId="9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6">#REF!</definedName>
    <definedName name="Поправочные_коэффициенты_по_письму_Госстроя_от_25.12.90___4" localSheetId="8">#REF!</definedName>
    <definedName name="Поправочные_коэффициенты_по_письму_Госстроя_от_25.12.90___4" localSheetId="9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6">#REF!</definedName>
    <definedName name="Поправочные_коэффициенты_по_письму_Госстроя_от_25.12.90___4___0___0" localSheetId="8">#REF!</definedName>
    <definedName name="Поправочные_коэффициенты_по_письму_Госстроя_от_25.12.90___4___0___0" localSheetId="9">#REF!</definedName>
    <definedName name="Поправочные_коэффициенты_по_письму_Госстроя_от_25.12.90___4___0___0" localSheetId="7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6">#REF!</definedName>
    <definedName name="Поправочные_коэффициенты_по_письму_Госстроя_от_25.12.90___4___0___0___0" localSheetId="8">#REF!</definedName>
    <definedName name="Поправочные_коэффициенты_по_письму_Госстроя_от_25.12.90___4___0___0___0" localSheetId="9">#REF!</definedName>
    <definedName name="Поправочные_коэффициенты_по_письму_Госстроя_от_25.12.90___4___0___0___0" localSheetId="7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6">#REF!</definedName>
    <definedName name="Поправочные_коэффициенты_по_письму_Госстроя_от_25.12.90___4___0___0___0___0" localSheetId="8">#REF!</definedName>
    <definedName name="Поправочные_коэффициенты_по_письму_Госстроя_от_25.12.90___4___0___0___0___0" localSheetId="9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7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6">#REF!</definedName>
    <definedName name="Поправочные_коэффициенты_по_письму_Госстроя_от_25.12.90___4___0_1" localSheetId="8">#REF!</definedName>
    <definedName name="Поправочные_коэффициенты_по_письму_Госстроя_от_25.12.90___4___0_1" localSheetId="9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6">#REF!</definedName>
    <definedName name="Поправочные_коэффициенты_по_письму_Госстроя_от_25.12.90___4___0_1_1" localSheetId="8">#REF!</definedName>
    <definedName name="Поправочные_коэффициенты_по_письму_Госстроя_от_25.12.90___4___0_1_1" localSheetId="9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6">#REF!</definedName>
    <definedName name="Поправочные_коэффициенты_по_письму_Госстроя_от_25.12.90___4___0_1_1_1" localSheetId="8">#REF!</definedName>
    <definedName name="Поправочные_коэффициенты_по_письму_Госстроя_от_25.12.90___4___0_1_1_1" localSheetId="9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6">#REF!</definedName>
    <definedName name="Поправочные_коэффициенты_по_письму_Госстроя_от_25.12.90___4___10" localSheetId="8">#REF!</definedName>
    <definedName name="Поправочные_коэффициенты_по_письму_Госстроя_от_25.12.90___4___10" localSheetId="9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6">#REF!</definedName>
    <definedName name="Поправочные_коэффициенты_по_письму_Госстроя_от_25.12.90___4___10_1" localSheetId="8">#REF!</definedName>
    <definedName name="Поправочные_коэффициенты_по_письму_Госстроя_от_25.12.90___4___10_1" localSheetId="9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6">#REF!</definedName>
    <definedName name="Поправочные_коэффициенты_по_письму_Госстроя_от_25.12.90___4___12" localSheetId="8">#REF!</definedName>
    <definedName name="Поправочные_коэффициенты_по_письму_Госстроя_от_25.12.90___4___12" localSheetId="9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6">#REF!</definedName>
    <definedName name="Поправочные_коэффициенты_по_письму_Госстроя_от_25.12.90___4_3" localSheetId="8">#REF!</definedName>
    <definedName name="Поправочные_коэффициенты_по_письму_Госстроя_от_25.12.90___4_3" localSheetId="9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6">#REF!</definedName>
    <definedName name="Поправочные_коэффициенты_по_письму_Госстроя_от_25.12.90___4_3_1" localSheetId="8">#REF!</definedName>
    <definedName name="Поправочные_коэффициенты_по_письму_Госстроя_от_25.12.90___4_3_1" localSheetId="9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6">#REF!</definedName>
    <definedName name="Поправочные_коэффициенты_по_письму_Госстроя_от_25.12.90___4_5" localSheetId="8">#REF!</definedName>
    <definedName name="Поправочные_коэффициенты_по_письму_Госстроя_от_25.12.90___4_5" localSheetId="9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6">#REF!</definedName>
    <definedName name="Поправочные_коэффициенты_по_письму_Госстроя_от_25.12.90___5___0" localSheetId="8">#REF!</definedName>
    <definedName name="Поправочные_коэффициенты_по_письму_Госстроя_от_25.12.90___5___0" localSheetId="9">#REF!</definedName>
    <definedName name="Поправочные_коэффициенты_по_письму_Госстроя_от_25.12.90___5___0" localSheetId="7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6">#REF!</definedName>
    <definedName name="Поправочные_коэффициенты_по_письму_Госстроя_от_25.12.90___5___0___0" localSheetId="8">#REF!</definedName>
    <definedName name="Поправочные_коэффициенты_по_письму_Госстроя_от_25.12.90___5___0___0" localSheetId="9">#REF!</definedName>
    <definedName name="Поправочные_коэффициенты_по_письму_Госстроя_от_25.12.90___5___0___0" localSheetId="7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6">#REF!</definedName>
    <definedName name="Поправочные_коэффициенты_по_письму_Госстроя_от_25.12.90___5___0___0___0" localSheetId="8">#REF!</definedName>
    <definedName name="Поправочные_коэффициенты_по_письму_Госстроя_от_25.12.90___5___0___0___0" localSheetId="9">#REF!</definedName>
    <definedName name="Поправочные_коэффициенты_по_письму_Госстроя_от_25.12.90___5___0___0___0" localSheetId="7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6">#REF!</definedName>
    <definedName name="Поправочные_коэффициенты_по_письму_Госстроя_от_25.12.90___5_1" localSheetId="8">#REF!</definedName>
    <definedName name="Поправочные_коэффициенты_по_письму_Госстроя_от_25.12.90___5_1" localSheetId="9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6">#REF!</definedName>
    <definedName name="Поправочные_коэффициенты_по_письму_Госстроя_от_25.12.90___5_1_1" localSheetId="8">#REF!</definedName>
    <definedName name="Поправочные_коэффициенты_по_письму_Госстроя_от_25.12.90___5_1_1" localSheetId="9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6">#REF!</definedName>
    <definedName name="Поправочные_коэффициенты_по_письму_Госстроя_от_25.12.90___5_1_1_1" localSheetId="8">#REF!</definedName>
    <definedName name="Поправочные_коэффициенты_по_письму_Госстроя_от_25.12.90___5_1_1_1" localSheetId="9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6">#REF!</definedName>
    <definedName name="Поправочные_коэффициенты_по_письму_Госстроя_от_25.12.90___6___0" localSheetId="8">#REF!</definedName>
    <definedName name="Поправочные_коэффициенты_по_письму_Госстроя_от_25.12.90___6___0" localSheetId="9">#REF!</definedName>
    <definedName name="Поправочные_коэффициенты_по_письму_Госстроя_от_25.12.90___6___0" localSheetId="7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6">#REF!</definedName>
    <definedName name="Поправочные_коэффициенты_по_письму_Госстроя_от_25.12.90___6___0___0" localSheetId="8">#REF!</definedName>
    <definedName name="Поправочные_коэффициенты_по_письму_Госстроя_от_25.12.90___6___0___0" localSheetId="9">#REF!</definedName>
    <definedName name="Поправочные_коэффициенты_по_письму_Госстроя_от_25.12.90___6___0___0" localSheetId="7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6">#REF!</definedName>
    <definedName name="Поправочные_коэффициенты_по_письму_Госстроя_от_25.12.90___6___0___0___0" localSheetId="8">#REF!</definedName>
    <definedName name="Поправочные_коэффициенты_по_письму_Госстроя_от_25.12.90___6___0___0___0" localSheetId="9">#REF!</definedName>
    <definedName name="Поправочные_коэффициенты_по_письму_Госстроя_от_25.12.90___6___0___0___0" localSheetId="7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6">#REF!</definedName>
    <definedName name="Поправочные_коэффициенты_по_письму_Госстроя_от_25.12.90___6___6" localSheetId="8">#REF!</definedName>
    <definedName name="Поправочные_коэффициенты_по_письму_Госстроя_от_25.12.90___6___6" localSheetId="9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6">#REF!</definedName>
    <definedName name="Поправочные_коэффициенты_по_письму_Госстроя_от_25.12.90___6___6_1" localSheetId="8">#REF!</definedName>
    <definedName name="Поправочные_коэффициенты_по_письму_Госстроя_от_25.12.90___6___6_1" localSheetId="9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6">#REF!</definedName>
    <definedName name="Поправочные_коэффициенты_по_письму_Госстроя_от_25.12.90___6___8" localSheetId="8">#REF!</definedName>
    <definedName name="Поправочные_коэффициенты_по_письму_Госстроя_от_25.12.90___6___8" localSheetId="9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6">#REF!</definedName>
    <definedName name="Поправочные_коэффициенты_по_письму_Госстроя_от_25.12.90___7" localSheetId="8">#REF!</definedName>
    <definedName name="Поправочные_коэффициенты_по_письму_Госстроя_от_25.12.90___7" localSheetId="9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6">#REF!</definedName>
    <definedName name="Поправочные_коэффициенты_по_письму_Госстроя_от_25.12.90___7___0" localSheetId="8">#REF!</definedName>
    <definedName name="Поправочные_коэффициенты_по_письму_Госстроя_от_25.12.90___7___0" localSheetId="9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6">#REF!</definedName>
    <definedName name="Поправочные_коэффициенты_по_письму_Госстроя_от_25.12.90___7___0_1" localSheetId="8">#REF!</definedName>
    <definedName name="Поправочные_коэффициенты_по_письму_Госстроя_от_25.12.90___7___0_1" localSheetId="9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6">#REF!</definedName>
    <definedName name="Поправочные_коэффициенты_по_письму_Госстроя_от_25.12.90_1_1" localSheetId="8">#REF!</definedName>
    <definedName name="Поправочные_коэффициенты_по_письму_Госстроя_от_25.12.90_1_1" localSheetId="9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6">#REF!</definedName>
    <definedName name="Поправочные_коэффициенты_по_письму_Госстроя_от_25.12.90_1_1_1" localSheetId="8">#REF!</definedName>
    <definedName name="Поправочные_коэффициенты_по_письму_Госстроя_от_25.12.90_1_1_1" localSheetId="9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6" hidden="1">{#N/A,#N/A,TRUE,"Смета на пасс. обор. №1"}</definedName>
    <definedName name="пор" localSheetId="8" hidden="1">{#N/A,#N/A,TRUE,"Смета на пасс. обор. №1"}</definedName>
    <definedName name="пор" localSheetId="9" hidden="1">{#N/A,#N/A,TRUE,"Смета на пасс. обор. №1"}</definedName>
    <definedName name="пор" localSheetId="7" hidden="1">{#N/A,#N/A,TRUE,"Смета на пасс. обор. №1"}</definedName>
    <definedName name="пор" hidden="1">{#N/A,#N/A,TRUE,"Смета на пасс. обор. №1"}</definedName>
    <definedName name="пор_1" localSheetId="6" hidden="1">{#N/A,#N/A,TRUE,"Смета на пасс. обор. №1"}</definedName>
    <definedName name="пор_1" localSheetId="8" hidden="1">{#N/A,#N/A,TRUE,"Смета на пасс. обор. №1"}</definedName>
    <definedName name="пор_1" localSheetId="9" hidden="1">{#N/A,#N/A,TRUE,"Смета на пасс. обор. №1"}</definedName>
    <definedName name="пор_1" localSheetId="7" hidden="1">{#N/A,#N/A,TRUE,"Смета на пасс. обор. №1"}</definedName>
    <definedName name="пор_1" hidden="1">{#N/A,#N/A,TRUE,"Смета на пасс. обор. №1"}</definedName>
    <definedName name="пояснит." localSheetId="6">#REF!</definedName>
    <definedName name="пояснит." localSheetId="8">#REF!</definedName>
    <definedName name="пояснит." localSheetId="9">#REF!</definedName>
    <definedName name="пояснит." localSheetId="7">#REF!</definedName>
    <definedName name="пояснит.">#REF!</definedName>
    <definedName name="ппп" localSheetId="6">#REF!</definedName>
    <definedName name="ппп" localSheetId="8">#REF!</definedName>
    <definedName name="ппп" localSheetId="9">#REF!</definedName>
    <definedName name="ппп" localSheetId="7">#REF!</definedName>
    <definedName name="ппп">#REF!</definedName>
    <definedName name="пппп" localSheetId="6">#REF!</definedName>
    <definedName name="пппп" localSheetId="8">#REF!</definedName>
    <definedName name="пппп" localSheetId="9">#REF!</definedName>
    <definedName name="пппп" localSheetId="7">#REF!</definedName>
    <definedName name="пппп">#REF!</definedName>
    <definedName name="пр" localSheetId="6">[2]топография!#REF!</definedName>
    <definedName name="пр" localSheetId="8">[2]топография!#REF!</definedName>
    <definedName name="пр" localSheetId="9">[2]топография!#REF!</definedName>
    <definedName name="пр" localSheetId="7">[2]топография!#REF!</definedName>
    <definedName name="пр">[2]топография!#REF!</definedName>
    <definedName name="про" localSheetId="6" hidden="1">{#N/A,#N/A,TRUE,"Смета на пасс. обор. №1"}</definedName>
    <definedName name="про" localSheetId="8" hidden="1">{#N/A,#N/A,TRUE,"Смета на пасс. обор. №1"}</definedName>
    <definedName name="про" localSheetId="9" hidden="1">{#N/A,#N/A,TRUE,"Смета на пасс. обор. №1"}</definedName>
    <definedName name="про" localSheetId="7" hidden="1">{#N/A,#N/A,TRUE,"Смета на пасс. обор. №1"}</definedName>
    <definedName name="про" hidden="1">{#N/A,#N/A,TRUE,"Смета на пасс. обор. №1"}</definedName>
    <definedName name="про_1" localSheetId="6" hidden="1">{#N/A,#N/A,TRUE,"Смета на пасс. обор. №1"}</definedName>
    <definedName name="про_1" localSheetId="8" hidden="1">{#N/A,#N/A,TRUE,"Смета на пасс. обор. №1"}</definedName>
    <definedName name="про_1" localSheetId="9" hidden="1">{#N/A,#N/A,TRUE,"Смета на пасс. обор. №1"}</definedName>
    <definedName name="про_1" localSheetId="7" hidden="1">{#N/A,#N/A,TRUE,"Смета на пасс. обор. №1"}</definedName>
    <definedName name="про_1" hidden="1">{#N/A,#N/A,TRUE,"Смета на пасс. обор. №1"}</definedName>
    <definedName name="пробная" localSheetId="6">#REF!</definedName>
    <definedName name="пробная" localSheetId="8">#REF!</definedName>
    <definedName name="пробная" localSheetId="9">#REF!</definedName>
    <definedName name="пробная" localSheetId="7">#REF!</definedName>
    <definedName name="пробная">#REF!</definedName>
    <definedName name="пробная_1" localSheetId="6">#REF!</definedName>
    <definedName name="пробная_1" localSheetId="8">#REF!</definedName>
    <definedName name="пробная_1" localSheetId="9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6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8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9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>#REF!</definedName>
    <definedName name="прол" localSheetId="6" hidden="1">{#N/A,#N/A,TRUE,"Смета на пасс. обор. №1"}</definedName>
    <definedName name="прол" localSheetId="8" hidden="1">{#N/A,#N/A,TRUE,"Смета на пасс. обор. №1"}</definedName>
    <definedName name="прол" localSheetId="9" hidden="1">{#N/A,#N/A,TRUE,"Смета на пасс. обор. №1"}</definedName>
    <definedName name="прол" localSheetId="7" hidden="1">{#N/A,#N/A,TRUE,"Смета на пасс. обор. №1"}</definedName>
    <definedName name="прол" hidden="1">{#N/A,#N/A,TRUE,"Смета на пасс. обор. №1"}</definedName>
    <definedName name="пролдж" localSheetId="6" hidden="1">{#N/A,#N/A,TRUE,"Смета на пасс. обор. №1"}</definedName>
    <definedName name="пролдж" localSheetId="8" hidden="1">{#N/A,#N/A,TRUE,"Смета на пасс. обор. №1"}</definedName>
    <definedName name="пролдж" localSheetId="9" hidden="1">{#N/A,#N/A,TRUE,"Смета на пасс. обор. №1"}</definedName>
    <definedName name="пролдж" localSheetId="7" hidden="1">{#N/A,#N/A,TRUE,"Смета на пасс. обор. №1"}</definedName>
    <definedName name="пролдж" hidden="1">{#N/A,#N/A,TRUE,"Смета на пасс. обор. №1"}</definedName>
    <definedName name="пролдж_1" localSheetId="6" hidden="1">{#N/A,#N/A,TRUE,"Смета на пасс. обор. №1"}</definedName>
    <definedName name="пролдж_1" localSheetId="8" hidden="1">{#N/A,#N/A,TRUE,"Смета на пасс. обор. №1"}</definedName>
    <definedName name="пролдж_1" localSheetId="9" hidden="1">{#N/A,#N/A,TRUE,"Смета на пасс. обор. №1"}</definedName>
    <definedName name="пролдж_1" localSheetId="7" hidden="1">{#N/A,#N/A,TRUE,"Смета на пасс. обор. №1"}</definedName>
    <definedName name="пролдж_1" hidden="1">{#N/A,#N/A,TRUE,"Смета на пасс. обор. №1"}</definedName>
    <definedName name="промбез" localSheetId="6">[2]топография!#REF!</definedName>
    <definedName name="промбез" localSheetId="8">[2]топография!#REF!</definedName>
    <definedName name="промбез" localSheetId="7">[2]топография!#REF!</definedName>
    <definedName name="промбез">[2]топография!#REF!</definedName>
    <definedName name="Промбезоп" localSheetId="6">#REF!</definedName>
    <definedName name="Промбезоп" localSheetId="8">#REF!</definedName>
    <definedName name="Промбезоп" localSheetId="9">#REF!</definedName>
    <definedName name="Промбезоп" localSheetId="7">#REF!</definedName>
    <definedName name="Промбезоп">#REF!</definedName>
    <definedName name="Прот">'[9]Лист опроса'!$B$6</definedName>
    <definedName name="протоколРМВК" localSheetId="6">#REF!</definedName>
    <definedName name="протоколРМВК" localSheetId="8">#REF!</definedName>
    <definedName name="протоколРМВК" localSheetId="9">#REF!</definedName>
    <definedName name="протоколРМВК">#REF!</definedName>
    <definedName name="пуск" localSheetId="6">#REF!</definedName>
    <definedName name="пуск" localSheetId="8">#REF!</definedName>
    <definedName name="пуск" localSheetId="9">#REF!</definedName>
    <definedName name="пуск" localSheetId="7">#REF!</definedName>
    <definedName name="пуск">#REF!</definedName>
    <definedName name="р" localSheetId="6">#REF!</definedName>
    <definedName name="р" localSheetId="8">#REF!</definedName>
    <definedName name="р" localSheetId="9">#REF!</definedName>
    <definedName name="р" localSheetId="7">#REF!</definedName>
    <definedName name="р">#REF!</definedName>
    <definedName name="Расчёт1">'[36]Смета 7'!$F$1</definedName>
    <definedName name="ргл" localSheetId="6">#REF!</definedName>
    <definedName name="ргл" localSheetId="8">#REF!</definedName>
    <definedName name="ргл" localSheetId="9">#REF!</definedName>
    <definedName name="ргл" localSheetId="7">#REF!</definedName>
    <definedName name="ргл">#REF!</definedName>
    <definedName name="РД" localSheetId="6">#REF!</definedName>
    <definedName name="РД" localSheetId="8">#REF!</definedName>
    <definedName name="РД" localSheetId="9">#REF!</definedName>
    <definedName name="РД" localSheetId="7">#REF!</definedName>
    <definedName name="РД">#REF!</definedName>
    <definedName name="рек" localSheetId="6">#REF!</definedName>
    <definedName name="рек" localSheetId="8">#REF!</definedName>
    <definedName name="рек" localSheetId="9">#REF!</definedName>
    <definedName name="рек" localSheetId="7">#REF!</definedName>
    <definedName name="рек">#REF!</definedName>
    <definedName name="рига">'[37]СметаСводная снег'!$E$7</definedName>
    <definedName name="рл" localSheetId="6">[2]топография!#REF!</definedName>
    <definedName name="рл" localSheetId="8">[2]топография!#REF!</definedName>
    <definedName name="рл" localSheetId="9">[2]топография!#REF!</definedName>
    <definedName name="рл" localSheetId="7">[2]топография!#REF!</definedName>
    <definedName name="рл">[2]топография!#REF!</definedName>
    <definedName name="рол" localSheetId="6" hidden="1">{#N/A,#N/A,TRUE,"Смета на пасс. обор. №1"}</definedName>
    <definedName name="рол" localSheetId="8" hidden="1">{#N/A,#N/A,TRUE,"Смета на пасс. обор. №1"}</definedName>
    <definedName name="рол" localSheetId="9" hidden="1">{#N/A,#N/A,TRUE,"Смета на пасс. обор. №1"}</definedName>
    <definedName name="рол" localSheetId="7" hidden="1">{#N/A,#N/A,TRUE,"Смета на пасс. обор. №1"}</definedName>
    <definedName name="рол" hidden="1">{#N/A,#N/A,TRUE,"Смета на пасс. обор. №1"}</definedName>
    <definedName name="рол_1" localSheetId="6" hidden="1">{#N/A,#N/A,TRUE,"Смета на пасс. обор. №1"}</definedName>
    <definedName name="рол_1" localSheetId="8" hidden="1">{#N/A,#N/A,TRUE,"Смета на пасс. обор. №1"}</definedName>
    <definedName name="рол_1" localSheetId="9" hidden="1">{#N/A,#N/A,TRUE,"Смета на пасс. обор. №1"}</definedName>
    <definedName name="рол_1" localSheetId="7" hidden="1">{#N/A,#N/A,TRUE,"Смета на пасс. обор. №1"}</definedName>
    <definedName name="рол_1" hidden="1">{#N/A,#N/A,TRUE,"Смета на пасс. обор. №1"}</definedName>
    <definedName name="роло" localSheetId="6">#REF!</definedName>
    <definedName name="роло" localSheetId="8">#REF!</definedName>
    <definedName name="роло" localSheetId="9">#REF!</definedName>
    <definedName name="роло" localSheetId="7">#REF!</definedName>
    <definedName name="роло">#REF!</definedName>
    <definedName name="ропгнлпеглн" localSheetId="6">#REF!</definedName>
    <definedName name="ропгнлпеглн" localSheetId="8">#REF!</definedName>
    <definedName name="ропгнлпеглн" localSheetId="9">#REF!</definedName>
    <definedName name="ропгнлпеглн" localSheetId="7">#REF!</definedName>
    <definedName name="ропгнлпеглн">#REF!</definedName>
    <definedName name="рот" localSheetId="6">#REF!</definedName>
    <definedName name="рот" localSheetId="8">#REF!</definedName>
    <definedName name="рот" localSheetId="9">#REF!</definedName>
    <definedName name="рот" localSheetId="7">#REF!</definedName>
    <definedName name="рот">#REF!</definedName>
    <definedName name="рпв">#REF!</definedName>
    <definedName name="рр" localSheetId="6" hidden="1">{#N/A,#N/A,TRUE,"Смета на пасс. обор. №1"}</definedName>
    <definedName name="рр" localSheetId="8" hidden="1">{#N/A,#N/A,TRUE,"Смета на пасс. обор. №1"}</definedName>
    <definedName name="рр" localSheetId="9" hidden="1">{#N/A,#N/A,TRUE,"Смета на пасс. обор. №1"}</definedName>
    <definedName name="рр" localSheetId="7" hidden="1">{#N/A,#N/A,TRUE,"Смета на пасс. обор. №1"}</definedName>
    <definedName name="рр" hidden="1">{#N/A,#N/A,TRUE,"Смета на пасс. обор. №1"}</definedName>
    <definedName name="рр_1" localSheetId="6" hidden="1">{#N/A,#N/A,TRUE,"Смета на пасс. обор. №1"}</definedName>
    <definedName name="рр_1" localSheetId="8" hidden="1">{#N/A,#N/A,TRUE,"Смета на пасс. обор. №1"}</definedName>
    <definedName name="рр_1" localSheetId="9" hidden="1">{#N/A,#N/A,TRUE,"Смета на пасс. обор. №1"}</definedName>
    <definedName name="рр_1" localSheetId="7" hidden="1">{#N/A,#N/A,TRUE,"Смета на пасс. обор. №1"}</definedName>
    <definedName name="рр_1" hidden="1">{#N/A,#N/A,TRUE,"Смета на пасс. обор. №1"}</definedName>
    <definedName name="РРК" localSheetId="6">#REF!</definedName>
    <definedName name="РРК" localSheetId="8">#REF!</definedName>
    <definedName name="РРК" localSheetId="9">#REF!</definedName>
    <definedName name="РРК" localSheetId="7">#REF!</definedName>
    <definedName name="РРК">#REF!</definedName>
    <definedName name="РСЛ" localSheetId="6">#REF!</definedName>
    <definedName name="РСЛ" localSheetId="8">#REF!</definedName>
    <definedName name="РСЛ" localSheetId="9">#REF!</definedName>
    <definedName name="РСЛ" localSheetId="7">#REF!</definedName>
    <definedName name="РСЛ">#REF!</definedName>
    <definedName name="Руководитель" localSheetId="6">#REF!</definedName>
    <definedName name="Руководитель" localSheetId="8">#REF!</definedName>
    <definedName name="Руководитель" localSheetId="9">#REF!</definedName>
    <definedName name="Руководитель" localSheetId="7">#REF!</definedName>
    <definedName name="Руководитель">#REF!</definedName>
    <definedName name="Руководитель_1">#REF!</definedName>
    <definedName name="С" localSheetId="6" hidden="1">{#N/A,#N/A,FALSE,"Шаблон_Спец1"}</definedName>
    <definedName name="С" localSheetId="8" hidden="1">{#N/A,#N/A,FALSE,"Шаблон_Спец1"}</definedName>
    <definedName name="С" localSheetId="9" hidden="1">{#N/A,#N/A,FALSE,"Шаблон_Спец1"}</definedName>
    <definedName name="С" localSheetId="7" hidden="1">{#N/A,#N/A,FALSE,"Шаблон_Спец1"}</definedName>
    <definedName name="С" hidden="1">{#N/A,#N/A,FALSE,"Шаблон_Спец1"}</definedName>
    <definedName name="с_1" localSheetId="6" hidden="1">{#N/A,#N/A,TRUE,"Смета на пасс. обор. №1"}</definedName>
    <definedName name="с_1" localSheetId="8" hidden="1">{#N/A,#N/A,TRUE,"Смета на пасс. обор. №1"}</definedName>
    <definedName name="с_1" localSheetId="9" hidden="1">{#N/A,#N/A,TRUE,"Смета на пасс. обор. №1"}</definedName>
    <definedName name="с_1" localSheetId="7" hidden="1">{#N/A,#N/A,TRUE,"Смета на пасс. обор. №1"}</definedName>
    <definedName name="с_1" hidden="1">{#N/A,#N/A,TRUE,"Смета на пасс. обор. №1"}</definedName>
    <definedName name="с1" localSheetId="6">#REF!</definedName>
    <definedName name="с1" localSheetId="8">#REF!</definedName>
    <definedName name="с1" localSheetId="9">#REF!</definedName>
    <definedName name="с1" localSheetId="7">#REF!</definedName>
    <definedName name="с1">#REF!</definedName>
    <definedName name="с10" localSheetId="6">#REF!</definedName>
    <definedName name="с10" localSheetId="8">#REF!</definedName>
    <definedName name="с10" localSheetId="9">#REF!</definedName>
    <definedName name="с10" localSheetId="7">#REF!</definedName>
    <definedName name="с10">#REF!</definedName>
    <definedName name="с2" localSheetId="6">#REF!</definedName>
    <definedName name="с2" localSheetId="8">#REF!</definedName>
    <definedName name="с2" localSheetId="9">#REF!</definedName>
    <definedName name="с2" localSheetId="7">#REF!</definedName>
    <definedName name="с2">#REF!</definedName>
    <definedName name="с3" localSheetId="6">#REF!</definedName>
    <definedName name="с3">#REF!</definedName>
    <definedName name="с4" localSheetId="6">#REF!</definedName>
    <definedName name="с4">#REF!</definedName>
    <definedName name="с5" localSheetId="6">#REF!</definedName>
    <definedName name="с5">#REF!</definedName>
    <definedName name="с6" localSheetId="6">#REF!</definedName>
    <definedName name="с6">#REF!</definedName>
    <definedName name="с7" localSheetId="6">#REF!</definedName>
    <definedName name="с7">#REF!</definedName>
    <definedName name="с8" localSheetId="6">#REF!</definedName>
    <definedName name="с8">#REF!</definedName>
    <definedName name="с9" localSheetId="6">#REF!</definedName>
    <definedName name="с9">#REF!</definedName>
    <definedName name="сам" localSheetId="6" hidden="1">{#N/A,#N/A,TRUE,"Смета на пасс. обор. №1"}</definedName>
    <definedName name="сам" localSheetId="8" hidden="1">{#N/A,#N/A,TRUE,"Смета на пасс. обор. №1"}</definedName>
    <definedName name="сам" localSheetId="9" hidden="1">{#N/A,#N/A,TRUE,"Смета на пасс. обор. №1"}</definedName>
    <definedName name="сам" localSheetId="7" hidden="1">{#N/A,#N/A,TRUE,"Смета на пасс. обор. №1"}</definedName>
    <definedName name="сам" hidden="1">{#N/A,#N/A,TRUE,"Смета на пасс. обор. №1"}</definedName>
    <definedName name="сам_1" localSheetId="6" hidden="1">{#N/A,#N/A,TRUE,"Смета на пасс. обор. №1"}</definedName>
    <definedName name="сам_1" localSheetId="8" hidden="1">{#N/A,#N/A,TRUE,"Смета на пасс. обор. №1"}</definedName>
    <definedName name="сам_1" localSheetId="9" hidden="1">{#N/A,#N/A,TRUE,"Смета на пасс. обор. №1"}</definedName>
    <definedName name="сам_1" localSheetId="7" hidden="1">{#N/A,#N/A,TRUE,"Смета на пасс. обор. №1"}</definedName>
    <definedName name="сам_1" hidden="1">{#N/A,#N/A,TRUE,"Смета на пасс. обор. №1"}</definedName>
    <definedName name="СВ1" localSheetId="6">#REF!</definedName>
    <definedName name="СВ1" localSheetId="8">#REF!</definedName>
    <definedName name="СВ1" localSheetId="9">#REF!</definedName>
    <definedName name="СВ1" localSheetId="7">#REF!</definedName>
    <definedName name="СВ1">#REF!</definedName>
    <definedName name="Свод1" localSheetId="6">#REF!</definedName>
    <definedName name="Свод1" localSheetId="8">#REF!</definedName>
    <definedName name="Свод1" localSheetId="9">#REF!</definedName>
    <definedName name="свод1" localSheetId="7">[2]топография!#REF!</definedName>
    <definedName name="Свод1">#REF!</definedName>
    <definedName name="Сводная" localSheetId="6">#REF!</definedName>
    <definedName name="Сводная" localSheetId="8">#REF!</definedName>
    <definedName name="Сводная" localSheetId="9">#REF!</definedName>
    <definedName name="Сводная" localSheetId="7">#REF!</definedName>
    <definedName name="Сводная">#REF!</definedName>
    <definedName name="Сводная_новая1" localSheetId="7">#REF!</definedName>
    <definedName name="Сводная_новая1">#REF!</definedName>
    <definedName name="Сводная1">#REF!</definedName>
    <definedName name="Сводно_сметный_расчет">#REF!</definedName>
    <definedName name="Сводно_сметный_расчет_49">#REF!</definedName>
    <definedName name="Сводно_сметный_расчет_50">#REF!</definedName>
    <definedName name="Сводно_сметный_расчет_51">#REF!</definedName>
    <definedName name="Сводно_сметный_расчет_52">#REF!</definedName>
    <definedName name="Сводно_сметный_расчет_53">#REF!</definedName>
    <definedName name="Сводно_сметный_расчет_54">#REF!</definedName>
    <definedName name="сврд" localSheetId="6">[2]топография!#REF!</definedName>
    <definedName name="сврд" localSheetId="8">[2]топография!#REF!</definedName>
    <definedName name="сврд" localSheetId="7">[2]топография!#REF!</definedName>
    <definedName name="сврд">[2]топография!#REF!</definedName>
    <definedName name="СВсм">[10]Вспомогательный!$D$36</definedName>
    <definedName name="сев" localSheetId="6">#REF!</definedName>
    <definedName name="сев" localSheetId="8">#REF!</definedName>
    <definedName name="сев" localSheetId="9">#REF!</definedName>
    <definedName name="сев" localSheetId="7">#REF!</definedName>
    <definedName name="сев">#REF!</definedName>
    <definedName name="Север" localSheetId="6">#REF!</definedName>
    <definedName name="Север" localSheetId="8">#REF!</definedName>
    <definedName name="Север" localSheetId="9">#REF!</definedName>
    <definedName name="Север" localSheetId="7">#REF!</definedName>
    <definedName name="Север">#REF!</definedName>
    <definedName name="Семь" localSheetId="8">#REF!</definedName>
    <definedName name="Семь" localSheetId="9">#REF!</definedName>
    <definedName name="Семь">#REF!</definedName>
    <definedName name="СМ" localSheetId="7">#REF!</definedName>
    <definedName name="СМ">#REF!</definedName>
    <definedName name="см.расч.Ставрополь">#REF!</definedName>
    <definedName name="см.расч.Ставрополь_1">#REF!</definedName>
    <definedName name="см.расч.Ставрополь_2">#REF!</definedName>
    <definedName name="см.расч.Ставрополь_22">#REF!</definedName>
    <definedName name="см.расч.Ставрополь_49">#REF!</definedName>
    <definedName name="см.расч.Ставрополь_5">#REF!</definedName>
    <definedName name="см.расч.Ставрополь_50">#REF!</definedName>
    <definedName name="см.расч.Ставрополь_51">#REF!</definedName>
    <definedName name="см.расч.Ставрополь_52">#REF!</definedName>
    <definedName name="см.расч.Ставрополь_53">#REF!</definedName>
    <definedName name="см.расч.Ставрополь_54">#REF!</definedName>
    <definedName name="см.расчетАстрахань">#REF!</definedName>
    <definedName name="см.расчетАстрахань_1">#REF!</definedName>
    <definedName name="см.расчетАстрахань_2">#REF!</definedName>
    <definedName name="см.расчетАстрахань_22">#REF!</definedName>
    <definedName name="см.расчетАстрахань_49">#REF!</definedName>
    <definedName name="см.расчетАстрахань_5">#REF!</definedName>
    <definedName name="см.расчетАстрахань_50">#REF!</definedName>
    <definedName name="см.расчетАстрахань_51">#REF!</definedName>
    <definedName name="см.расчетАстрахань_52">#REF!</definedName>
    <definedName name="см.расчетАстрахань_53">#REF!</definedName>
    <definedName name="см.расчетАстрахань_54">#REF!</definedName>
    <definedName name="см.расчетМахачкала">#REF!</definedName>
    <definedName name="см.расчетМахачкала_1">#REF!</definedName>
    <definedName name="см.расчетМахачкала_2">#REF!</definedName>
    <definedName name="см.расчетМахачкала_22">#REF!</definedName>
    <definedName name="см.расчетМахачкала_49">#REF!</definedName>
    <definedName name="см.расчетМахачкала_5">#REF!</definedName>
    <definedName name="см.расчетМахачкала_50">#REF!</definedName>
    <definedName name="см.расчетМахачкала_51">#REF!</definedName>
    <definedName name="см.расчетМахачкала_52">#REF!</definedName>
    <definedName name="см.расчетМахачкала_53">#REF!</definedName>
    <definedName name="см.расчетМахачкала_54">#REF!</definedName>
    <definedName name="см.расчетН.Новгород">#REF!</definedName>
    <definedName name="см.расчетН.Новгород_1">#REF!</definedName>
    <definedName name="см.расчетН.Новгород_2">#REF!</definedName>
    <definedName name="см.расчетН.Новгород_22">#REF!</definedName>
    <definedName name="см.расчетН.Новгород_49">#REF!</definedName>
    <definedName name="см.расчетН.Новгород_5">#REF!</definedName>
    <definedName name="см.расчетН.Новгород_50">#REF!</definedName>
    <definedName name="см.расчетН.Новгород_51">#REF!</definedName>
    <definedName name="см.расчетН.Новгород_52">#REF!</definedName>
    <definedName name="см.расчетН.Новгород_53">#REF!</definedName>
    <definedName name="см.расчетН.Новгород_54">#REF!</definedName>
    <definedName name="см_1">#REF!</definedName>
    <definedName name="см_конк" localSheetId="6">#REF!</definedName>
    <definedName name="см_конк">#REF!</definedName>
    <definedName name="См6">'[38]Смета 7'!$F$1</definedName>
    <definedName name="Смет" localSheetId="6" hidden="1">{#N/A,#N/A,TRUE,"Смета на пасс. обор. №1"}</definedName>
    <definedName name="Смет" localSheetId="8" hidden="1">{#N/A,#N/A,TRUE,"Смета на пасс. обор. №1"}</definedName>
    <definedName name="Смет" localSheetId="9" hidden="1">{#N/A,#N/A,TRUE,"Смета на пасс. обор. №1"}</definedName>
    <definedName name="Смет" localSheetId="7" hidden="1">{#N/A,#N/A,TRUE,"Смета на пасс. обор. №1"}</definedName>
    <definedName name="Смет" hidden="1">{#N/A,#N/A,TRUE,"Смета на пасс. обор. №1"}</definedName>
    <definedName name="Смет_1" localSheetId="6" hidden="1">{#N/A,#N/A,TRUE,"Смета на пасс. обор. №1"}</definedName>
    <definedName name="Смет_1" localSheetId="8" hidden="1">{#N/A,#N/A,TRUE,"Смета на пасс. обор. №1"}</definedName>
    <definedName name="Смет_1" localSheetId="9" hidden="1">{#N/A,#N/A,TRUE,"Смета на пасс. обор. №1"}</definedName>
    <definedName name="Смет_1" localSheetId="7" hidden="1">{#N/A,#N/A,TRUE,"Смета на пасс. обор. №1"}</definedName>
    <definedName name="Смет_1" hidden="1">{#N/A,#N/A,TRUE,"Смета на пасс. обор. №1"}</definedName>
    <definedName name="смета" localSheetId="6" hidden="1">{#N/A,#N/A,TRUE,"Смета на пасс. обор. №1"}</definedName>
    <definedName name="смета" localSheetId="8" hidden="1">{#N/A,#N/A,TRUE,"Смета на пасс. обор. №1"}</definedName>
    <definedName name="смета" localSheetId="9" hidden="1">{#N/A,#N/A,TRUE,"Смета на пасс. обор. №1"}</definedName>
    <definedName name="смета" localSheetId="7" hidden="1">{#N/A,#N/A,TRUE,"Смета на пасс. обор. №1"}</definedName>
    <definedName name="смета" hidden="1">{#N/A,#N/A,TRUE,"Смета на пасс. обор. №1"}</definedName>
    <definedName name="смета_1" localSheetId="6" hidden="1">{#N/A,#N/A,TRUE,"Смета на пасс. обор. №1"}</definedName>
    <definedName name="смета_1" localSheetId="8" hidden="1">{#N/A,#N/A,TRUE,"Смета на пасс. обор. №1"}</definedName>
    <definedName name="смета_1" localSheetId="9" hidden="1">{#N/A,#N/A,TRUE,"Смета на пасс. обор. №1"}</definedName>
    <definedName name="смета_1" localSheetId="7" hidden="1">{#N/A,#N/A,TRUE,"Смета на пасс. обор. №1"}</definedName>
    <definedName name="смета_1" hidden="1">{#N/A,#N/A,TRUE,"Смета на пасс. обор. №1"}</definedName>
    <definedName name="Смета_2">'[36]Смета 7'!$F$1</definedName>
    <definedName name="смета1" localSheetId="6">#REF!</definedName>
    <definedName name="смета1" localSheetId="8">#REF!</definedName>
    <definedName name="смета1" localSheetId="9">#REF!</definedName>
    <definedName name="смета1" localSheetId="7">#REF!</definedName>
    <definedName name="смета1">#REF!</definedName>
    <definedName name="Смета11">'[39]Смета 7'!$F$1</definedName>
    <definedName name="Смета21">'[40]Смета 7'!$F$1</definedName>
    <definedName name="Смета3">[10]Вспомогательный!$D$78</definedName>
    <definedName name="сми" localSheetId="6">#REF!</definedName>
    <definedName name="сми" localSheetId="8">#REF!</definedName>
    <definedName name="сми" localSheetId="9">#REF!</definedName>
    <definedName name="сми" localSheetId="7">#REF!</definedName>
    <definedName name="сми">#REF!</definedName>
    <definedName name="Согласование" localSheetId="6">#REF!</definedName>
    <definedName name="Согласование" localSheetId="8">#REF!</definedName>
    <definedName name="Согласование" localSheetId="9">#REF!</definedName>
    <definedName name="Согласование" localSheetId="7">#REF!</definedName>
    <definedName name="Согласование">#REF!</definedName>
    <definedName name="Согласование_1" localSheetId="6">#REF!</definedName>
    <definedName name="Согласование_1" localSheetId="8">#REF!</definedName>
    <definedName name="Согласование_1" localSheetId="9">#REF!</definedName>
    <definedName name="Согласование_1">#REF!</definedName>
    <definedName name="содерж." localSheetId="7">#REF!</definedName>
    <definedName name="содерж.">#REF!</definedName>
    <definedName name="Содерж_Осн_Базы">#REF!</definedName>
    <definedName name="Составитель">#REF!</definedName>
    <definedName name="Составитель_1">#REF!</definedName>
    <definedName name="сп1" localSheetId="6">#REF!</definedName>
    <definedName name="сп1">#REF!</definedName>
    <definedName name="сп2" localSheetId="6">#REF!</definedName>
    <definedName name="сп2">#REF!</definedName>
    <definedName name="сс" localSheetId="6" hidden="1">{#N/A,#N/A,TRUE,"Смета на пасс. обор. №1"}</definedName>
    <definedName name="сс" localSheetId="8" hidden="1">{#N/A,#N/A,TRUE,"Смета на пасс. обор. №1"}</definedName>
    <definedName name="сс" localSheetId="9" hidden="1">{#N/A,#N/A,TRUE,"Смета на пасс. обор. №1"}</definedName>
    <definedName name="сс" localSheetId="7" hidden="1">{#N/A,#N/A,TRUE,"Смета на пасс. обор. №1"}</definedName>
    <definedName name="сс" hidden="1">{#N/A,#N/A,TRUE,"Смета на пасс. обор. №1"}</definedName>
    <definedName name="сс_1" localSheetId="6" hidden="1">{#N/A,#N/A,TRUE,"Смета на пасс. обор. №1"}</definedName>
    <definedName name="сс_1" localSheetId="8" hidden="1">{#N/A,#N/A,TRUE,"Смета на пасс. обор. №1"}</definedName>
    <definedName name="сс_1" localSheetId="9" hidden="1">{#N/A,#N/A,TRUE,"Смета на пасс. обор. №1"}</definedName>
    <definedName name="сс_1" localSheetId="7" hidden="1">{#N/A,#N/A,TRUE,"Смета на пасс. обор. №1"}</definedName>
    <definedName name="сс_1" hidden="1">{#N/A,#N/A,TRUE,"Смета на пасс. обор. №1"}</definedName>
    <definedName name="ссп" localSheetId="6" hidden="1">{#N/A,#N/A,TRUE,"Смета на пасс. обор. №1"}</definedName>
    <definedName name="ссп" localSheetId="8" hidden="1">{#N/A,#N/A,TRUE,"Смета на пасс. обор. №1"}</definedName>
    <definedName name="ссп" localSheetId="9" hidden="1">{#N/A,#N/A,TRUE,"Смета на пасс. обор. №1"}</definedName>
    <definedName name="ссп" localSheetId="7" hidden="1">{#N/A,#N/A,TRUE,"Смета на пасс. обор. №1"}</definedName>
    <definedName name="ссп" hidden="1">{#N/A,#N/A,TRUE,"Смета на пасс. обор. №1"}</definedName>
    <definedName name="ссп_1" localSheetId="6" hidden="1">{#N/A,#N/A,TRUE,"Смета на пасс. обор. №1"}</definedName>
    <definedName name="ссп_1" localSheetId="8" hidden="1">{#N/A,#N/A,TRUE,"Смета на пасс. обор. №1"}</definedName>
    <definedName name="ссп_1" localSheetId="9" hidden="1">{#N/A,#N/A,TRUE,"Смета на пасс. обор. №1"}</definedName>
    <definedName name="ссп_1" localSheetId="7" hidden="1">{#N/A,#N/A,TRUE,"Смета на пасс. обор. №1"}</definedName>
    <definedName name="ссп_1" hidden="1">{#N/A,#N/A,TRUE,"Смета на пасс. обор. №1"}</definedName>
    <definedName name="ССР" localSheetId="6">#REF!</definedName>
    <definedName name="ССР" localSheetId="8">#REF!</definedName>
    <definedName name="ССР" localSheetId="9">#REF!</definedName>
    <definedName name="ССР" localSheetId="7">#REF!</definedName>
    <definedName name="ССР">#REF!</definedName>
    <definedName name="ССР_ИИ_Д1_корр" localSheetId="6">#REF!</definedName>
    <definedName name="ССР_ИИ_Д1_корр" localSheetId="8">#REF!</definedName>
    <definedName name="ССР_ИИ_Д1_корр" localSheetId="9">#REF!</definedName>
    <definedName name="ССР_ИИ_Д1_корр" localSheetId="7">#REF!</definedName>
    <definedName name="ССР_ИИ_Д1_корр">#REF!</definedName>
    <definedName name="ссс" localSheetId="6">#REF!</definedName>
    <definedName name="ссс" localSheetId="8">#REF!</definedName>
    <definedName name="ссс" localSheetId="9">#REF!</definedName>
    <definedName name="ссс" localSheetId="7">#REF!</definedName>
    <definedName name="ссс">#REF!</definedName>
    <definedName name="ссср">#REF!</definedName>
    <definedName name="ссссс" localSheetId="6" hidden="1">{#N/A,#N/A,TRUE,"Смета на пасс. обор. №1"}</definedName>
    <definedName name="ссссс" localSheetId="8" hidden="1">{#N/A,#N/A,TRUE,"Смета на пасс. обор. №1"}</definedName>
    <definedName name="ссссс" localSheetId="9" hidden="1">{#N/A,#N/A,TRUE,"Смета на пасс. обор. №1"}</definedName>
    <definedName name="ссссс" localSheetId="7" hidden="1">{#N/A,#N/A,TRUE,"Смета на пасс. обор. №1"}</definedName>
    <definedName name="ссссс" hidden="1">{#N/A,#N/A,TRUE,"Смета на пасс. обор. №1"}</definedName>
    <definedName name="ссссс_1" localSheetId="6" hidden="1">{#N/A,#N/A,TRUE,"Смета на пасс. обор. №1"}</definedName>
    <definedName name="ссссс_1" localSheetId="8" hidden="1">{#N/A,#N/A,TRUE,"Смета на пасс. обор. №1"}</definedName>
    <definedName name="ссссс_1" localSheetId="9" hidden="1">{#N/A,#N/A,TRUE,"Смета на пасс. обор. №1"}</definedName>
    <definedName name="ссссс_1" localSheetId="7" hidden="1">{#N/A,#N/A,TRUE,"Смета на пасс. обор. №1"}</definedName>
    <definedName name="ссссс_1" hidden="1">{#N/A,#N/A,TRUE,"Смета на пасс. обор. №1"}</definedName>
    <definedName name="Ставрополь" localSheetId="6">#REF!</definedName>
    <definedName name="Ставрополь" localSheetId="8">#REF!</definedName>
    <definedName name="Ставрополь" localSheetId="9">#REF!</definedName>
    <definedName name="Ставрополь" localSheetId="7">#REF!</definedName>
    <definedName name="Ставрополь">#REF!</definedName>
    <definedName name="Ставрополь_1" localSheetId="6">#REF!</definedName>
    <definedName name="Ставрополь_1" localSheetId="8">#REF!</definedName>
    <definedName name="Ставрополь_1" localSheetId="9">#REF!</definedName>
    <definedName name="Ставрополь_1" localSheetId="7">#REF!</definedName>
    <definedName name="Ставрополь_1">#REF!</definedName>
    <definedName name="Ставрополь_2" localSheetId="6">#REF!</definedName>
    <definedName name="Ставрополь_2" localSheetId="8">#REF!</definedName>
    <definedName name="Ставрополь_2" localSheetId="9">#REF!</definedName>
    <definedName name="Ставрополь_2" localSheetId="7">#REF!</definedName>
    <definedName name="Ставрополь_2">#REF!</definedName>
    <definedName name="Ставрополь_22">#REF!</definedName>
    <definedName name="Ставрополь_49">#REF!</definedName>
    <definedName name="Ставрополь_5">#REF!</definedName>
    <definedName name="Ставрополь_50">#REF!</definedName>
    <definedName name="Ставрополь_51">#REF!</definedName>
    <definedName name="Ставрополь_52">#REF!</definedName>
    <definedName name="Ставрополь_53">#REF!</definedName>
    <definedName name="Ставрополь_54">#REF!</definedName>
    <definedName name="Станц10">'[9]Лист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'[9]Лист опроса'!$B$24</definedName>
    <definedName name="СтрАУ">'[9]Лист опроса'!$B$12</definedName>
    <definedName name="СтрДУ">'[9]Лист опроса'!$B$11</definedName>
    <definedName name="Стрелки">'[9]Лист опроса'!$B$10</definedName>
    <definedName name="Строительная_полоса" localSheetId="6">#REF!</definedName>
    <definedName name="Строительная_полоса" localSheetId="8">#REF!</definedName>
    <definedName name="Строительная_полоса" localSheetId="9">#REF!</definedName>
    <definedName name="Строительная_полоса" localSheetId="7">#REF!</definedName>
    <definedName name="Строительная_полоса">#REF!</definedName>
    <definedName name="Строительная_полоса_1" localSheetId="6">#REF!</definedName>
    <definedName name="Строительная_полоса_1" localSheetId="8">#REF!</definedName>
    <definedName name="Строительная_полоса_1" localSheetId="9">#REF!</definedName>
    <definedName name="Строительная_полоса_1">#REF!</definedName>
    <definedName name="структ." localSheetId="6">#REF!</definedName>
    <definedName name="структ." localSheetId="8">#REF!</definedName>
    <definedName name="структ." localSheetId="9">#REF!</definedName>
    <definedName name="структ." localSheetId="7">#REF!</definedName>
    <definedName name="структ.">#REF!</definedName>
    <definedName name="Сургут">NA()</definedName>
    <definedName name="сусусу" localSheetId="6" hidden="1">{#N/A,#N/A,TRUE,"Смета на пасс. обор. №1"}</definedName>
    <definedName name="сусусу" localSheetId="8" hidden="1">{#N/A,#N/A,TRUE,"Смета на пасс. обор. №1"}</definedName>
    <definedName name="сусусу" localSheetId="9" hidden="1">{#N/A,#N/A,TRUE,"Смета на пасс. обор. №1"}</definedName>
    <definedName name="сусусу" localSheetId="7" hidden="1">{#N/A,#N/A,TRUE,"Смета на пасс. обор. №1"}</definedName>
    <definedName name="сусусу" hidden="1">{#N/A,#N/A,TRUE,"Смета на пасс. обор. №1"}</definedName>
    <definedName name="сусусу_1" localSheetId="6" hidden="1">{#N/A,#N/A,TRUE,"Смета на пасс. обор. №1"}</definedName>
    <definedName name="сусусу_1" localSheetId="8" hidden="1">{#N/A,#N/A,TRUE,"Смета на пасс. обор. №1"}</definedName>
    <definedName name="сусусу_1" localSheetId="9" hidden="1">{#N/A,#N/A,TRUE,"Смета на пасс. обор. №1"}</definedName>
    <definedName name="сусусу_1" localSheetId="7" hidden="1">{#N/A,#N/A,TRUE,"Смета на пасс. обор. №1"}</definedName>
    <definedName name="сусусу_1" hidden="1">{#N/A,#N/A,TRUE,"Смета на пасс. обор. №1"}</definedName>
    <definedName name="Т5" localSheetId="6">#REF!</definedName>
    <definedName name="Т5" localSheetId="8">#REF!</definedName>
    <definedName name="Т5" localSheetId="9">#REF!</definedName>
    <definedName name="Т5" localSheetId="7">#REF!</definedName>
    <definedName name="Т5">#REF!</definedName>
    <definedName name="Т6" localSheetId="6">#REF!</definedName>
    <definedName name="Т6" localSheetId="8">#REF!</definedName>
    <definedName name="Т6" localSheetId="9">#REF!</definedName>
    <definedName name="Т6" localSheetId="7">#REF!</definedName>
    <definedName name="Т6">#REF!</definedName>
    <definedName name="тасс" localSheetId="6" hidden="1">{#N/A,#N/A,TRUE,"Смета на пасс. обор. №1"}</definedName>
    <definedName name="тасс" localSheetId="8" hidden="1">{#N/A,#N/A,TRUE,"Смета на пасс. обор. №1"}</definedName>
    <definedName name="тасс" localSheetId="9" hidden="1">{#N/A,#N/A,TRUE,"Смета на пасс. обор. №1"}</definedName>
    <definedName name="тасс" localSheetId="7" hidden="1">{#N/A,#N/A,TRUE,"Смета на пасс. обор. №1"}</definedName>
    <definedName name="тасс" hidden="1">{#N/A,#N/A,TRUE,"Смета на пасс. обор. №1"}</definedName>
    <definedName name="тасс_1" localSheetId="6" hidden="1">{#N/A,#N/A,TRUE,"Смета на пасс. обор. №1"}</definedName>
    <definedName name="тасс_1" localSheetId="8" hidden="1">{#N/A,#N/A,TRUE,"Смета на пасс. обор. №1"}</definedName>
    <definedName name="тасс_1" localSheetId="9" hidden="1">{#N/A,#N/A,TRUE,"Смета на пасс. обор. №1"}</definedName>
    <definedName name="тасс_1" localSheetId="7" hidden="1">{#N/A,#N/A,TRUE,"Смета на пасс. обор. №1"}</definedName>
    <definedName name="тасс_1" hidden="1">{#N/A,#N/A,TRUE,"Смета на пасс. обор. №1"}</definedName>
    <definedName name="ТекДата">[41]информация!$B$8</definedName>
    <definedName name="ТекДата_1">[42]информация!$B$8</definedName>
    <definedName name="ТекДата_2">[43]информация!$B$8</definedName>
    <definedName name="теодкккккккккккк" localSheetId="6">#REF!</definedName>
    <definedName name="теодкккккккккккк" localSheetId="8">#REF!</definedName>
    <definedName name="теодкккккккккккк" localSheetId="9">#REF!</definedName>
    <definedName name="теодкккккккккккк" localSheetId="7">#REF!</definedName>
    <definedName name="теодкккккккккккк">#REF!</definedName>
    <definedName name="ТолкоМашЛаб" localSheetId="6">[24]СмМашБур!#REF!</definedName>
    <definedName name="ТолкоМашЛаб" localSheetId="8">[24]СмМашБур!#REF!</definedName>
    <definedName name="ТолкоМашЛаб" localSheetId="9">[24]СмМашБур!#REF!</definedName>
    <definedName name="ТолкоМашЛаб">[24]СмМашБур!#REF!</definedName>
    <definedName name="ТолькоМашБур" localSheetId="6">[24]СмМашБур!#REF!</definedName>
    <definedName name="ТолькоМашБур" localSheetId="8">[24]СмМашБур!#REF!</definedName>
    <definedName name="ТолькоМашБур" localSheetId="9">[24]СмМашБур!#REF!</definedName>
    <definedName name="ТолькоМашБур">[24]СмМашБур!#REF!</definedName>
    <definedName name="ТолькоРучБур">[24]СмРучБур!#REF!</definedName>
    <definedName name="ТолькоРучЛаб">[24]СмРучБур!$K$39</definedName>
    <definedName name="топ1" localSheetId="6">#REF!</definedName>
    <definedName name="топ1" localSheetId="8">#REF!</definedName>
    <definedName name="топ1" localSheetId="9">#REF!</definedName>
    <definedName name="топ1" localSheetId="7">#REF!</definedName>
    <definedName name="топ1">#REF!</definedName>
    <definedName name="топ2" localSheetId="6">#REF!</definedName>
    <definedName name="топ2" localSheetId="8">#REF!</definedName>
    <definedName name="топ2" localSheetId="9">#REF!</definedName>
    <definedName name="топ2" localSheetId="7">#REF!</definedName>
    <definedName name="топ2">#REF!</definedName>
    <definedName name="топо" localSheetId="6">#REF!</definedName>
    <definedName name="топо" localSheetId="8">#REF!</definedName>
    <definedName name="топо" localSheetId="9">#REF!</definedName>
    <definedName name="топо">#REF!</definedName>
    <definedName name="топо_1">#REF!</definedName>
    <definedName name="топогр1">#REF!</definedName>
    <definedName name="топограф">#REF!</definedName>
    <definedName name="тор">#REF!</definedName>
    <definedName name="трп" localSheetId="6" hidden="1">{#N/A,#N/A,TRUE,"Смета на пасс. обор. №1"}</definedName>
    <definedName name="трп" localSheetId="8" hidden="1">{#N/A,#N/A,TRUE,"Смета на пасс. обор. №1"}</definedName>
    <definedName name="трп" localSheetId="9" hidden="1">{#N/A,#N/A,TRUE,"Смета на пасс. обор. №1"}</definedName>
    <definedName name="трп" localSheetId="7" hidden="1">{#N/A,#N/A,TRUE,"Смета на пасс. обор. №1"}</definedName>
    <definedName name="трп" hidden="1">{#N/A,#N/A,TRUE,"Смета на пасс. обор. №1"}</definedName>
    <definedName name="трп_1" localSheetId="6" hidden="1">{#N/A,#N/A,TRUE,"Смета на пасс. обор. №1"}</definedName>
    <definedName name="трп_1" localSheetId="8" hidden="1">{#N/A,#N/A,TRUE,"Смета на пасс. обор. №1"}</definedName>
    <definedName name="трп_1" localSheetId="9" hidden="1">{#N/A,#N/A,TRUE,"Смета на пасс. обор. №1"}</definedName>
    <definedName name="трп_1" localSheetId="7" hidden="1">{#N/A,#N/A,TRUE,"Смета на пасс. обор. №1"}</definedName>
    <definedName name="трп_1" hidden="1">{#N/A,#N/A,TRUE,"Смета на пасс. обор. №1"}</definedName>
    <definedName name="ТС1" localSheetId="6">#REF!</definedName>
    <definedName name="ТС1" localSheetId="8">#REF!</definedName>
    <definedName name="ТС1" localSheetId="9">#REF!</definedName>
    <definedName name="ТС1" localSheetId="7">#REF!</definedName>
    <definedName name="ТС1">#REF!</definedName>
    <definedName name="тыс" localSheetId="6">{0,"тысячz";1,"тысячаz";2,"тысячиz";5,"тысячz"}</definedName>
    <definedName name="тыс" localSheetId="8">{0,"тысячz";1,"тысячаz";2,"тысячиz";5,"тысячz"}</definedName>
    <definedName name="тыс" localSheetId="9">{0,"тысячz";1,"тысячаz";2,"тысячиz";5,"тысячz"}</definedName>
    <definedName name="тыс">{0,"тысячz";1,"тысячаz";2,"тысячиz";5,"тысячz"}</definedName>
    <definedName name="тьбю" localSheetId="6">#REF!</definedName>
    <definedName name="тьбю" localSheetId="8">#REF!</definedName>
    <definedName name="тьбю" localSheetId="9">#REF!</definedName>
    <definedName name="тьбю" localSheetId="7">#REF!</definedName>
    <definedName name="тьбю">#REF!</definedName>
    <definedName name="ТЭО" localSheetId="6">#REF!</definedName>
    <definedName name="ТЭО" localSheetId="8">#REF!</definedName>
    <definedName name="ТЭО" localSheetId="9">#REF!</definedName>
    <definedName name="ТЭО" localSheetId="7">#REF!</definedName>
    <definedName name="ТЭО">#REF!</definedName>
    <definedName name="ТЭО1" localSheetId="6">#REF!</definedName>
    <definedName name="ТЭО1" localSheetId="8">#REF!</definedName>
    <definedName name="ТЭО1" localSheetId="9">#REF!</definedName>
    <definedName name="ТЭО1">#REF!</definedName>
    <definedName name="ТЭО2">#REF!</definedName>
    <definedName name="ТЭОДКК">#REF!</definedName>
    <definedName name="ТЭОДККК">#REF!</definedName>
    <definedName name="ук" localSheetId="6" hidden="1">{#N/A,#N/A,TRUE,"Смета на пасс. обор. №1"}</definedName>
    <definedName name="ук" localSheetId="8" hidden="1">{#N/A,#N/A,TRUE,"Смета на пасс. обор. №1"}</definedName>
    <definedName name="ук" localSheetId="9" hidden="1">{#N/A,#N/A,TRUE,"Смета на пасс. обор. №1"}</definedName>
    <definedName name="ук" localSheetId="7" hidden="1">{#N/A,#N/A,TRUE,"Смета на пасс. обор. №1"}</definedName>
    <definedName name="ук" hidden="1">{#N/A,#N/A,TRUE,"Смета на пасс. обор. №1"}</definedName>
    <definedName name="ук_1" localSheetId="6" hidden="1">{#N/A,#N/A,TRUE,"Смета на пасс. обор. №1"}</definedName>
    <definedName name="ук_1" localSheetId="8" hidden="1">{#N/A,#N/A,TRUE,"Смета на пасс. обор. №1"}</definedName>
    <definedName name="ук_1" localSheetId="9" hidden="1">{#N/A,#N/A,TRUE,"Смета на пасс. обор. №1"}</definedName>
    <definedName name="ук_1" localSheetId="7" hidden="1">{#N/A,#N/A,TRUE,"Смета на пасс. обор. №1"}</definedName>
    <definedName name="ук_1" hidden="1">{#N/A,#N/A,TRUE,"Смета на пасс. обор. №1"}</definedName>
    <definedName name="уукк" localSheetId="6">#REF!</definedName>
    <definedName name="уукк" localSheetId="8">#REF!</definedName>
    <definedName name="уукк" localSheetId="9">#REF!</definedName>
    <definedName name="уукк">#REF!</definedName>
    <definedName name="ууу" localSheetId="6">#REF!</definedName>
    <definedName name="ууу" localSheetId="8">#REF!</definedName>
    <definedName name="ууу" localSheetId="9">#REF!</definedName>
    <definedName name="ууу">#REF!</definedName>
    <definedName name="уцуц" localSheetId="6">#REF!</definedName>
    <definedName name="уцуц" localSheetId="8">#REF!</definedName>
    <definedName name="уцуц" localSheetId="9">#REF!</definedName>
    <definedName name="уцуц" localSheetId="7">#REF!</definedName>
    <definedName name="уцуц">#REF!</definedName>
    <definedName name="Участок" localSheetId="7">#REF!</definedName>
    <definedName name="Участок">#REF!</definedName>
    <definedName name="Участок_1">#REF!</definedName>
    <definedName name="уы" localSheetId="6" hidden="1">{#N/A,#N/A,TRUE,"Смета на пасс. обор. №1"}</definedName>
    <definedName name="уы" localSheetId="8" hidden="1">{#N/A,#N/A,TRUE,"Смета на пасс. обор. №1"}</definedName>
    <definedName name="уы" localSheetId="9" hidden="1">{#N/A,#N/A,TRUE,"Смета на пасс. обор. №1"}</definedName>
    <definedName name="уы" localSheetId="7" hidden="1">{#N/A,#N/A,TRUE,"Смета на пасс. обор. №1"}</definedName>
    <definedName name="уы" hidden="1">{#N/A,#N/A,TRUE,"Смета на пасс. обор. №1"}</definedName>
    <definedName name="уы_1" localSheetId="6" hidden="1">{#N/A,#N/A,TRUE,"Смета на пасс. обор. №1"}</definedName>
    <definedName name="уы_1" localSheetId="8" hidden="1">{#N/A,#N/A,TRUE,"Смета на пасс. обор. №1"}</definedName>
    <definedName name="уы_1" localSheetId="9" hidden="1">{#N/A,#N/A,TRUE,"Смета на пасс. обор. №1"}</definedName>
    <definedName name="уы_1" localSheetId="7" hidden="1">{#N/A,#N/A,TRUE,"Смета на пасс. обор. №1"}</definedName>
    <definedName name="уы_1" hidden="1">{#N/A,#N/A,TRUE,"Смета на пасс. обор. №1"}</definedName>
    <definedName name="ф" localSheetId="6" hidden="1">{#N/A,#N/A,TRUE,"Смета на пасс. обор. №1"}</definedName>
    <definedName name="ф" localSheetId="8" hidden="1">{#N/A,#N/A,TRUE,"Смета на пасс. обор. №1"}</definedName>
    <definedName name="ф" localSheetId="9" hidden="1">{#N/A,#N/A,TRUE,"Смета на пасс. обор. №1"}</definedName>
    <definedName name="ф" localSheetId="7" hidden="1">{#N/A,#N/A,TRUE,"Смета на пасс. обор. №1"}</definedName>
    <definedName name="ф" hidden="1">{#N/A,#N/A,TRUE,"Смета на пасс. обор. №1"}</definedName>
    <definedName name="ф_1" localSheetId="6" hidden="1">{#N/A,#N/A,TRUE,"Смета на пасс. обор. №1"}</definedName>
    <definedName name="ф_1" localSheetId="8" hidden="1">{#N/A,#N/A,TRUE,"Смета на пасс. обор. №1"}</definedName>
    <definedName name="ф_1" localSheetId="9" hidden="1">{#N/A,#N/A,TRUE,"Смета на пасс. обор. №1"}</definedName>
    <definedName name="ф_1" localSheetId="7" hidden="1">{#N/A,#N/A,TRUE,"Смета на пасс. обор. №1"}</definedName>
    <definedName name="ф_1" hidden="1">{#N/A,#N/A,TRUE,"Смета на пасс. обор. №1"}</definedName>
    <definedName name="ффыв" localSheetId="6">#REF!</definedName>
    <definedName name="ффыв" localSheetId="8">#REF!</definedName>
    <definedName name="ффыв" localSheetId="9">#REF!</definedName>
    <definedName name="ффыв" localSheetId="7">#REF!</definedName>
    <definedName name="ффыв">#REF!</definedName>
    <definedName name="фы" localSheetId="6">[2]топография!#REF!</definedName>
    <definedName name="фы" localSheetId="8">[2]топография!#REF!</definedName>
    <definedName name="фы">[2]топография!#REF!</definedName>
    <definedName name="фыв" localSheetId="6" hidden="1">{#N/A,#N/A,TRUE,"Смета на пасс. обор. №1"}</definedName>
    <definedName name="фыв" localSheetId="8" hidden="1">{#N/A,#N/A,TRUE,"Смета на пасс. обор. №1"}</definedName>
    <definedName name="фыв" localSheetId="9" hidden="1">{#N/A,#N/A,TRUE,"Смета на пасс. обор. №1"}</definedName>
    <definedName name="фыв" localSheetId="7" hidden="1">{#N/A,#N/A,TRUE,"Смета на пасс. обор. №1"}</definedName>
    <definedName name="фыв" hidden="1">{#N/A,#N/A,TRUE,"Смета на пасс. обор. №1"}</definedName>
    <definedName name="фыв_1" localSheetId="6" hidden="1">{#N/A,#N/A,TRUE,"Смета на пасс. обор. №1"}</definedName>
    <definedName name="фыв_1" localSheetId="8" hidden="1">{#N/A,#N/A,TRUE,"Смета на пасс. обор. №1"}</definedName>
    <definedName name="фыв_1" localSheetId="9" hidden="1">{#N/A,#N/A,TRUE,"Смета на пасс. обор. №1"}</definedName>
    <definedName name="фыв_1" localSheetId="7" hidden="1">{#N/A,#N/A,TRUE,"Смета на пасс. обор. №1"}</definedName>
    <definedName name="фыв_1" hidden="1">{#N/A,#N/A,TRUE,"Смета на пасс. обор. №1"}</definedName>
    <definedName name="хэ" localSheetId="6" hidden="1">{#N/A,#N/A,TRUE,"Смета на пасс. обор. №1"}</definedName>
    <definedName name="хэ" localSheetId="8" hidden="1">{#N/A,#N/A,TRUE,"Смета на пасс. обор. №1"}</definedName>
    <definedName name="хэ" localSheetId="9" hidden="1">{#N/A,#N/A,TRUE,"Смета на пасс. обор. №1"}</definedName>
    <definedName name="хэ" localSheetId="7" hidden="1">{#N/A,#N/A,TRUE,"Смета на пасс. обор. №1"}</definedName>
    <definedName name="хэ" hidden="1">{#N/A,#N/A,TRUE,"Смета на пасс. обор. №1"}</definedName>
    <definedName name="хэ_1" localSheetId="6" hidden="1">{#N/A,#N/A,TRUE,"Смета на пасс. обор. №1"}</definedName>
    <definedName name="хэ_1" localSheetId="8" hidden="1">{#N/A,#N/A,TRUE,"Смета на пасс. обор. №1"}</definedName>
    <definedName name="хэ_1" localSheetId="9" hidden="1">{#N/A,#N/A,TRUE,"Смета на пасс. обор. №1"}</definedName>
    <definedName name="хэ_1" localSheetId="7" hidden="1">{#N/A,#N/A,TRUE,"Смета на пасс. обор. №1"}</definedName>
    <definedName name="хэ_1" hidden="1">{#N/A,#N/A,TRUE,"Смета на пасс. обор. №1"}</definedName>
    <definedName name="цвет" localSheetId="6" hidden="1">{#N/A,#N/A,TRUE,"Смета на пасс. обор. №1"}</definedName>
    <definedName name="цвет" localSheetId="8" hidden="1">{#N/A,#N/A,TRUE,"Смета на пасс. обор. №1"}</definedName>
    <definedName name="цвет" localSheetId="9" hidden="1">{#N/A,#N/A,TRUE,"Смета на пасс. обор. №1"}</definedName>
    <definedName name="цвет" localSheetId="7" hidden="1">{#N/A,#N/A,TRUE,"Смета на пасс. обор. №1"}</definedName>
    <definedName name="цвет" hidden="1">{#N/A,#N/A,TRUE,"Смета на пасс. обор. №1"}</definedName>
    <definedName name="цвет_1" localSheetId="6" hidden="1">{#N/A,#N/A,TRUE,"Смета на пасс. обор. №1"}</definedName>
    <definedName name="цвет_1" localSheetId="8" hidden="1">{#N/A,#N/A,TRUE,"Смета на пасс. обор. №1"}</definedName>
    <definedName name="цвет_1" localSheetId="9" hidden="1">{#N/A,#N/A,TRUE,"Смета на пасс. обор. №1"}</definedName>
    <definedName name="цвет_1" localSheetId="7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6">#REF!</definedName>
    <definedName name="цена___0" localSheetId="8">#REF!</definedName>
    <definedName name="цена___0" localSheetId="9">#REF!</definedName>
    <definedName name="цена___0" localSheetId="7">#REF!</definedName>
    <definedName name="цена___0">#REF!</definedName>
    <definedName name="цена___0___0" localSheetId="6">#REF!</definedName>
    <definedName name="цена___0___0" localSheetId="8">#REF!</definedName>
    <definedName name="цена___0___0" localSheetId="9">#REF!</definedName>
    <definedName name="цена___0___0" localSheetId="7">#REF!</definedName>
    <definedName name="цена___0___0">#REF!</definedName>
    <definedName name="цена___0___0___0" localSheetId="6">#REF!</definedName>
    <definedName name="цена___0___0___0" localSheetId="8">#REF!</definedName>
    <definedName name="цена___0___0___0" localSheetId="9">#REF!</definedName>
    <definedName name="цена___0___0___0" localSheetId="7">#REF!</definedName>
    <definedName name="цена___0___0___0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>#REF!</definedName>
    <definedName name="цена___0___0___2_1">#REF!</definedName>
    <definedName name="цена___0___0___3">#REF!</definedName>
    <definedName name="цена___0___0___3_1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>#REF!</definedName>
    <definedName name="цена___0___10_1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>#REF!</definedName>
    <definedName name="цена___0___5_1">#REF!</definedName>
    <definedName name="цена___0___6">#REF!</definedName>
    <definedName name="цена___0___6_1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>#REF!</definedName>
    <definedName name="цена___10___0">NA()</definedName>
    <definedName name="цена___10___0___0" localSheetId="6">#REF!</definedName>
    <definedName name="цена___10___0___0" localSheetId="8">#REF!</definedName>
    <definedName name="цена___10___0___0" localSheetId="9">#REF!</definedName>
    <definedName name="цена___10___0___0" localSheetId="7">#REF!</definedName>
    <definedName name="цена___10___0___0">#REF!</definedName>
    <definedName name="цена___10___0___0___0" localSheetId="6">#REF!</definedName>
    <definedName name="цена___10___0___0___0" localSheetId="8">#REF!</definedName>
    <definedName name="цена___10___0___0___0" localSheetId="9">#REF!</definedName>
    <definedName name="цена___10___0___0___0">#REF!</definedName>
    <definedName name="цена___10___0___0___0_1" localSheetId="6">#REF!</definedName>
    <definedName name="цена___10___0___0___0_1" localSheetId="8">#REF!</definedName>
    <definedName name="цена___10___0___0___0_1" localSheetId="9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 localSheetId="6">#REF!</definedName>
    <definedName name="цена___10___0_1" localSheetId="8">#REF!</definedName>
    <definedName name="цена___10___0_1" localSheetId="9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6">#REF!</definedName>
    <definedName name="цена___10___1" localSheetId="8">#REF!</definedName>
    <definedName name="цена___10___1" localSheetId="9">#REF!</definedName>
    <definedName name="цена___10___1" localSheetId="7">#REF!</definedName>
    <definedName name="цена___10___1">#REF!</definedName>
    <definedName name="цена___10___10" localSheetId="6">#REF!</definedName>
    <definedName name="цена___10___10" localSheetId="8">#REF!</definedName>
    <definedName name="цена___10___10" localSheetId="9">#REF!</definedName>
    <definedName name="цена___10___10" localSheetId="7">#REF!</definedName>
    <definedName name="цена___10___10">#REF!</definedName>
    <definedName name="цена___10___12" localSheetId="6">#REF!</definedName>
    <definedName name="цена___10___12" localSheetId="8">#REF!</definedName>
    <definedName name="цена___10___12" localSheetId="9">#REF!</definedName>
    <definedName name="цена___10___12">#REF!</definedName>
    <definedName name="цена___10___2">NA()</definedName>
    <definedName name="цена___10___4">NA()</definedName>
    <definedName name="цена___10___5" localSheetId="6">#REF!</definedName>
    <definedName name="цена___10___5" localSheetId="8">#REF!</definedName>
    <definedName name="цена___10___5" localSheetId="9">#REF!</definedName>
    <definedName name="цена___10___5">#REF!</definedName>
    <definedName name="цена___10___5_1" localSheetId="6">#REF!</definedName>
    <definedName name="цена___10___5_1" localSheetId="8">#REF!</definedName>
    <definedName name="цена___10___5_1" localSheetId="9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6">#REF!</definedName>
    <definedName name="цена___10_3" localSheetId="8">#REF!</definedName>
    <definedName name="цена___10_3" localSheetId="9">#REF!</definedName>
    <definedName name="цена___10_3">#REF!</definedName>
    <definedName name="цена___10_3_1" localSheetId="6">#REF!</definedName>
    <definedName name="цена___10_3_1" localSheetId="8">#REF!</definedName>
    <definedName name="цена___10_3_1" localSheetId="9">#REF!</definedName>
    <definedName name="цена___10_3_1">#REF!</definedName>
    <definedName name="цена___10_5" localSheetId="6">#REF!</definedName>
    <definedName name="цена___10_5" localSheetId="8">#REF!</definedName>
    <definedName name="цена___10_5" localSheetId="9">#REF!</definedName>
    <definedName name="цена___10_5">#REF!</definedName>
    <definedName name="цена___10_5_1">#REF!</definedName>
    <definedName name="цена___11" localSheetId="7">#REF!</definedName>
    <definedName name="цена___11">#REF!</definedName>
    <definedName name="цена___11___0">NA()</definedName>
    <definedName name="цена___11___10" localSheetId="6">#REF!</definedName>
    <definedName name="цена___11___10" localSheetId="8">#REF!</definedName>
    <definedName name="цена___11___10" localSheetId="9">#REF!</definedName>
    <definedName name="цена___11___10" localSheetId="7">#REF!</definedName>
    <definedName name="цена___11___10">#REF!</definedName>
    <definedName name="цена___11___2" localSheetId="6">#REF!</definedName>
    <definedName name="цена___11___2" localSheetId="8">#REF!</definedName>
    <definedName name="цена___11___2" localSheetId="9">#REF!</definedName>
    <definedName name="цена___11___2" localSheetId="7">#REF!</definedName>
    <definedName name="цена___11___2">#REF!</definedName>
    <definedName name="цена___11___4" localSheetId="6">#REF!</definedName>
    <definedName name="цена___11___4" localSheetId="8">#REF!</definedName>
    <definedName name="цена___11___4" localSheetId="9">#REF!</definedName>
    <definedName name="цена___11___4" localSheetId="7">#REF!</definedName>
    <definedName name="цена___11___4">#REF!</definedName>
    <definedName name="цена___11___6">#REF!</definedName>
    <definedName name="цена___11___8">#REF!</definedName>
    <definedName name="цена___11_1">#REF!</definedName>
    <definedName name="цена___12">NA()</definedName>
    <definedName name="цена___2" localSheetId="6">#REF!</definedName>
    <definedName name="цена___2" localSheetId="8">#REF!</definedName>
    <definedName name="цена___2" localSheetId="9">#REF!</definedName>
    <definedName name="цена___2" localSheetId="7">#REF!</definedName>
    <definedName name="цена___2">#REF!</definedName>
    <definedName name="цена___2___0" localSheetId="6">#REF!</definedName>
    <definedName name="цена___2___0" localSheetId="8">#REF!</definedName>
    <definedName name="цена___2___0" localSheetId="9">#REF!</definedName>
    <definedName name="цена___2___0" localSheetId="7">#REF!</definedName>
    <definedName name="цена___2___0">#REF!</definedName>
    <definedName name="цена___2___0___0" localSheetId="6">#REF!</definedName>
    <definedName name="цена___2___0___0" localSheetId="8">#REF!</definedName>
    <definedName name="цена___2___0___0" localSheetId="9">#REF!</definedName>
    <definedName name="цена___2___0___0" localSheetId="7">#REF!</definedName>
    <definedName name="цена___2___0___0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>#REF!</definedName>
    <definedName name="цена___2___1_1">#REF!</definedName>
    <definedName name="цена___2___10">#REF!</definedName>
    <definedName name="цена___2___10_1">#REF!</definedName>
    <definedName name="цена___2___12">#REF!</definedName>
    <definedName name="цена___2___2">#REF!</definedName>
    <definedName name="цена___2___2_1">#REF!</definedName>
    <definedName name="цена___2___3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>#REF!</definedName>
    <definedName name="цена___2___6_1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6">#REF!</definedName>
    <definedName name="цена___3___0___5" localSheetId="8">#REF!</definedName>
    <definedName name="цена___3___0___5" localSheetId="9">#REF!</definedName>
    <definedName name="цена___3___0___5">#REF!</definedName>
    <definedName name="цена___3___0___5_1" localSheetId="6">#REF!</definedName>
    <definedName name="цена___3___0___5_1" localSheetId="8">#REF!</definedName>
    <definedName name="цена___3___0___5_1" localSheetId="9">#REF!</definedName>
    <definedName name="цена___3___0___5_1">#REF!</definedName>
    <definedName name="цена___3___0_1" localSheetId="6">#REF!</definedName>
    <definedName name="цена___3___0_1" localSheetId="8">#REF!</definedName>
    <definedName name="цена___3___0_1" localSheetId="9">#REF!</definedName>
    <definedName name="цена___3___0_1">#REF!</definedName>
    <definedName name="цена___3___0_1_1">NA()</definedName>
    <definedName name="цена___3___0_3" localSheetId="6">#REF!</definedName>
    <definedName name="цена___3___0_3" localSheetId="8">#REF!</definedName>
    <definedName name="цена___3___0_3" localSheetId="9">#REF!</definedName>
    <definedName name="цена___3___0_3">#REF!</definedName>
    <definedName name="цена___3___0_3_1" localSheetId="6">#REF!</definedName>
    <definedName name="цена___3___0_3_1" localSheetId="8">#REF!</definedName>
    <definedName name="цена___3___0_3_1" localSheetId="9">#REF!</definedName>
    <definedName name="цена___3___0_3_1">#REF!</definedName>
    <definedName name="цена___3___0_5" localSheetId="6">#REF!</definedName>
    <definedName name="цена___3___0_5" localSheetId="8">#REF!</definedName>
    <definedName name="цена___3___0_5" localSheetId="9">#REF!</definedName>
    <definedName name="цена___3___0_5">#REF!</definedName>
    <definedName name="цена___3___0_5_1">#REF!</definedName>
    <definedName name="цена___3___10" localSheetId="7">#REF!</definedName>
    <definedName name="цена___3___10">#REF!</definedName>
    <definedName name="цена___3___2" localSheetId="7">#REF!</definedName>
    <definedName name="цена___3___2">#REF!</definedName>
    <definedName name="цена___3___2_1">#REF!</definedName>
    <definedName name="цена___3___3" localSheetId="7">#REF!</definedName>
    <definedName name="цена___3___3">#REF!</definedName>
    <definedName name="цена___3___3_1">#REF!</definedName>
    <definedName name="цена___3___4">#REF!</definedName>
    <definedName name="цена___3___5">#REF!</definedName>
    <definedName name="цена___3___5_1">#REF!</definedName>
    <definedName name="цена___3___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 localSheetId="6">#REF!</definedName>
    <definedName name="цена___3_5" localSheetId="8">#REF!</definedName>
    <definedName name="цена___3_5" localSheetId="9">#REF!</definedName>
    <definedName name="цена___3_5">#REF!</definedName>
    <definedName name="цена___3_5_1" localSheetId="6">#REF!</definedName>
    <definedName name="цена___3_5_1" localSheetId="8">#REF!</definedName>
    <definedName name="цена___3_5_1" localSheetId="9">#REF!</definedName>
    <definedName name="цена___3_5_1">#REF!</definedName>
    <definedName name="цена___4" localSheetId="6">#REF!</definedName>
    <definedName name="цена___4" localSheetId="8">#REF!</definedName>
    <definedName name="цена___4" localSheetId="9">#REF!</definedName>
    <definedName name="цена___4">#REF!</definedName>
    <definedName name="цена___4___0">NA()</definedName>
    <definedName name="цена___4___0___0" localSheetId="6">#REF!</definedName>
    <definedName name="цена___4___0___0" localSheetId="8">#REF!</definedName>
    <definedName name="цена___4___0___0" localSheetId="9">#REF!</definedName>
    <definedName name="цена___4___0___0" localSheetId="7">#REF!</definedName>
    <definedName name="цена___4___0___0">#REF!</definedName>
    <definedName name="цена___4___0___0___0" localSheetId="6">#REF!</definedName>
    <definedName name="цена___4___0___0___0" localSheetId="8">#REF!</definedName>
    <definedName name="цена___4___0___0___0" localSheetId="9">#REF!</definedName>
    <definedName name="цена___4___0___0___0" localSheetId="7">#REF!</definedName>
    <definedName name="цена___4___0___0___0">#REF!</definedName>
    <definedName name="цена___4___0___0___0___0" localSheetId="6">#REF!</definedName>
    <definedName name="цена___4___0___0___0___0" localSheetId="8">#REF!</definedName>
    <definedName name="цена___4___0___0___0___0" localSheetId="9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 localSheetId="6">#REF!</definedName>
    <definedName name="цена___4___0_1" localSheetId="8">#REF!</definedName>
    <definedName name="цена___4___0_1" localSheetId="9">#REF!</definedName>
    <definedName name="цена___4___0_1">#REF!</definedName>
    <definedName name="цена___4___0_1_1" localSheetId="6">#REF!</definedName>
    <definedName name="цена___4___0_1_1" localSheetId="8">#REF!</definedName>
    <definedName name="цена___4___0_1_1" localSheetId="9">#REF!</definedName>
    <definedName name="цена___4___0_1_1">#REF!</definedName>
    <definedName name="цена___4___0_1_1_1" localSheetId="6">#REF!</definedName>
    <definedName name="цена___4___0_1_1_1" localSheetId="8">#REF!</definedName>
    <definedName name="цена___4___0_1_1_1" localSheetId="9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 localSheetId="6">#REF!</definedName>
    <definedName name="цена___4___1" localSheetId="8">#REF!</definedName>
    <definedName name="цена___4___1" localSheetId="9">#REF!</definedName>
    <definedName name="цена___4___1">#REF!</definedName>
    <definedName name="цена___4___1_1" localSheetId="6">#REF!</definedName>
    <definedName name="цена___4___1_1" localSheetId="8">#REF!</definedName>
    <definedName name="цена___4___1_1" localSheetId="9">#REF!</definedName>
    <definedName name="цена___4___1_1">#REF!</definedName>
    <definedName name="цена___4___10" localSheetId="6">#REF!</definedName>
    <definedName name="цена___4___10" localSheetId="8">#REF!</definedName>
    <definedName name="цена___4___10" localSheetId="9">#REF!</definedName>
    <definedName name="цена___4___10" localSheetId="7">#REF!</definedName>
    <definedName name="цена___4___10">#REF!</definedName>
    <definedName name="цена___4___10_1">#REF!</definedName>
    <definedName name="цена___4___12">#REF!</definedName>
    <definedName name="цена___4___2">#REF!</definedName>
    <definedName name="цена___4___2_1">#REF!</definedName>
    <definedName name="цена___4___3">#REF!</definedName>
    <definedName name="цена___4___3_1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>#REF!</definedName>
    <definedName name="цена___4___6_1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>NA()</definedName>
    <definedName name="цена___5___0" localSheetId="6">#REF!</definedName>
    <definedName name="цена___5___0" localSheetId="8">#REF!</definedName>
    <definedName name="цена___5___0" localSheetId="9">#REF!</definedName>
    <definedName name="цена___5___0" localSheetId="7">#REF!</definedName>
    <definedName name="цена___5___0">#REF!</definedName>
    <definedName name="цена___5___0___0" localSheetId="6">#REF!</definedName>
    <definedName name="цена___5___0___0" localSheetId="8">#REF!</definedName>
    <definedName name="цена___5___0___0" localSheetId="9">#REF!</definedName>
    <definedName name="цена___5___0___0" localSheetId="7">#REF!</definedName>
    <definedName name="цена___5___0___0">#REF!</definedName>
    <definedName name="цена___5___0___0___0" localSheetId="6">#REF!</definedName>
    <definedName name="цена___5___0___0___0" localSheetId="8">#REF!</definedName>
    <definedName name="цена___5___0___0___0" localSheetId="9">#REF!</definedName>
    <definedName name="цена___5___0___0___0" localSheetId="7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 localSheetId="6">#REF!</definedName>
    <definedName name="цена___5_1" localSheetId="8">#REF!</definedName>
    <definedName name="цена___5_1" localSheetId="9">#REF!</definedName>
    <definedName name="цена___5_1">#REF!</definedName>
    <definedName name="цена___5_1_1" localSheetId="6">#REF!</definedName>
    <definedName name="цена___5_1_1" localSheetId="8">#REF!</definedName>
    <definedName name="цена___5_1_1" localSheetId="9">#REF!</definedName>
    <definedName name="цена___5_1_1">#REF!</definedName>
    <definedName name="цена___5_1_1_1" localSheetId="6">#REF!</definedName>
    <definedName name="цена___5_1_1_1" localSheetId="8">#REF!</definedName>
    <definedName name="цена___5_1_1_1" localSheetId="9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6">#REF!</definedName>
    <definedName name="цена___6___0" localSheetId="8">#REF!</definedName>
    <definedName name="цена___6___0" localSheetId="9">#REF!</definedName>
    <definedName name="цена___6___0" localSheetId="7">#REF!</definedName>
    <definedName name="цена___6___0">#REF!</definedName>
    <definedName name="цена___6___0___0" localSheetId="6">#REF!</definedName>
    <definedName name="цена___6___0___0" localSheetId="8">#REF!</definedName>
    <definedName name="цена___6___0___0" localSheetId="9">#REF!</definedName>
    <definedName name="цена___6___0___0" localSheetId="7">#REF!</definedName>
    <definedName name="цена___6___0___0">#REF!</definedName>
    <definedName name="цена___6___0___0___0" localSheetId="6">#REF!</definedName>
    <definedName name="цена___6___0___0___0" localSheetId="8">#REF!</definedName>
    <definedName name="цена___6___0___0___0" localSheetId="9">#REF!</definedName>
    <definedName name="цена___6___0___0___0" localSheetId="7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>#REF!</definedName>
    <definedName name="цена___6___10">#REF!</definedName>
    <definedName name="цена___6___10_1">#REF!</definedName>
    <definedName name="цена___6___12">#REF!</definedName>
    <definedName name="цена___6___2">#REF!</definedName>
    <definedName name="цена___6___2_1">#REF!</definedName>
    <definedName name="цена___6___4">#REF!</definedName>
    <definedName name="цена___6___4_1">#REF!</definedName>
    <definedName name="цена___6___5">NA()</definedName>
    <definedName name="цена___6___6" localSheetId="6">#REF!</definedName>
    <definedName name="цена___6___6" localSheetId="8">#REF!</definedName>
    <definedName name="цена___6___6" localSheetId="9">#REF!</definedName>
    <definedName name="цена___6___6">#REF!</definedName>
    <definedName name="цена___6___6_1" localSheetId="6">#REF!</definedName>
    <definedName name="цена___6___6_1" localSheetId="8">#REF!</definedName>
    <definedName name="цена___6___6_1" localSheetId="9">#REF!</definedName>
    <definedName name="цена___6___6_1">#REF!</definedName>
    <definedName name="цена___6___8" localSheetId="6">#REF!</definedName>
    <definedName name="цена___6___8" localSheetId="8">#REF!</definedName>
    <definedName name="цена___6___8" localSheetId="9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 localSheetId="6">#REF!</definedName>
    <definedName name="цена___7" localSheetId="8">#REF!</definedName>
    <definedName name="цена___7" localSheetId="9">#REF!</definedName>
    <definedName name="цена___7">#REF!</definedName>
    <definedName name="цена___7___0" localSheetId="6">#REF!</definedName>
    <definedName name="цена___7___0" localSheetId="8">#REF!</definedName>
    <definedName name="цена___7___0" localSheetId="9">#REF!</definedName>
    <definedName name="цена___7___0">#REF!</definedName>
    <definedName name="цена___7___10" localSheetId="6">#REF!</definedName>
    <definedName name="цена___7___10" localSheetId="8">#REF!</definedName>
    <definedName name="цена___7___10" localSheetId="9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7_1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>#REF!</definedName>
    <definedName name="цена___8___10">#REF!</definedName>
    <definedName name="цена___8___10_1">#REF!</definedName>
    <definedName name="цена___8___12">#REF!</definedName>
    <definedName name="цена___8___2">#REF!</definedName>
    <definedName name="цена___8___2_1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>#REF!</definedName>
    <definedName name="цена___8___6_1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5_1">#REF!</definedName>
    <definedName name="цена___9___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6">#REF!</definedName>
    <definedName name="Цена1" localSheetId="8">#REF!</definedName>
    <definedName name="Цена1" localSheetId="9">#REF!</definedName>
    <definedName name="Цена1">#REF!</definedName>
    <definedName name="ЦенаМашБур">[24]СмМашБур!#REF!</definedName>
    <definedName name="ЦенаОбслед">[24]ОбмОбслЗемОд!$F$62</definedName>
    <definedName name="ЦенаРучБур" localSheetId="6">[24]СмРучБур!#REF!</definedName>
    <definedName name="ЦенаРучБур" localSheetId="8">[24]СмРучБур!#REF!</definedName>
    <definedName name="ЦенаРучБур" localSheetId="9">[24]СмРучБур!#REF!</definedName>
    <definedName name="ЦенаРучБур">[24]СмРучБур!#REF!</definedName>
    <definedName name="ЦенаШурфов" localSheetId="6">#REF!</definedName>
    <definedName name="ЦенаШурфов" localSheetId="8">#REF!</definedName>
    <definedName name="ЦенаШурфов" localSheetId="9">#REF!</definedName>
    <definedName name="ЦенаШурфов">#REF!</definedName>
    <definedName name="цуе" localSheetId="6" hidden="1">{#N/A,#N/A,TRUE,"Смета на пасс. обор. №1"}</definedName>
    <definedName name="цуе" localSheetId="8" hidden="1">{#N/A,#N/A,TRUE,"Смета на пасс. обор. №1"}</definedName>
    <definedName name="цуе" localSheetId="9" hidden="1">{#N/A,#N/A,TRUE,"Смета на пасс. обор. №1"}</definedName>
    <definedName name="цуе" localSheetId="7" hidden="1">{#N/A,#N/A,TRUE,"Смета на пасс. обор. №1"}</definedName>
    <definedName name="цуе" hidden="1">{#N/A,#N/A,TRUE,"Смета на пасс. обор. №1"}</definedName>
    <definedName name="цук" localSheetId="6">#REF!</definedName>
    <definedName name="цук" localSheetId="8">#REF!</definedName>
    <definedName name="цук" localSheetId="9">#REF!</definedName>
    <definedName name="цук" localSheetId="7">#REF!</definedName>
    <definedName name="цук">#REF!</definedName>
    <definedName name="ццц" localSheetId="6">#REF!</definedName>
    <definedName name="ццц" localSheetId="8">#REF!</definedName>
    <definedName name="ццц" localSheetId="9">#REF!</definedName>
    <definedName name="ццц">#REF!</definedName>
    <definedName name="цы" localSheetId="6">#REF!</definedName>
    <definedName name="цы" localSheetId="8">#REF!</definedName>
    <definedName name="цы" localSheetId="9">#REF!</definedName>
    <definedName name="цы">#REF!</definedName>
    <definedName name="цы_1">#REF!</definedName>
    <definedName name="ч" localSheetId="6" hidden="1">{#N/A,#N/A,TRUE,"Смета на пасс. обор. №1"}</definedName>
    <definedName name="ч" localSheetId="8" hidden="1">{#N/A,#N/A,TRUE,"Смета на пасс. обор. №1"}</definedName>
    <definedName name="ч" localSheetId="9" hidden="1">{#N/A,#N/A,TRUE,"Смета на пасс. обор. №1"}</definedName>
    <definedName name="ч" localSheetId="7" hidden="1">{#N/A,#N/A,TRUE,"Смета на пасс. обор. №1"}</definedName>
    <definedName name="ч" hidden="1">{#N/A,#N/A,TRUE,"Смета на пасс. обор. №1"}</definedName>
    <definedName name="ч_1" localSheetId="6" hidden="1">{#N/A,#N/A,TRUE,"Смета на пасс. обор. №1"}</definedName>
    <definedName name="ч_1" localSheetId="8" hidden="1">{#N/A,#N/A,TRUE,"Смета на пасс. обор. №1"}</definedName>
    <definedName name="ч_1" localSheetId="9" hidden="1">{#N/A,#N/A,TRUE,"Смета на пасс. обор. №1"}</definedName>
    <definedName name="ч_1" localSheetId="7" hidden="1">{#N/A,#N/A,TRUE,"Смета на пасс. обор. №1"}</definedName>
    <definedName name="ч_1" hidden="1">{#N/A,#N/A,TRUE,"Смета на пасс. обор. №1"}</definedName>
    <definedName name="чс" localSheetId="6">#REF!</definedName>
    <definedName name="чс" localSheetId="8">#REF!</definedName>
    <definedName name="чс" localSheetId="9">#REF!</definedName>
    <definedName name="чс" localSheetId="7">#REF!</definedName>
    <definedName name="чс">#REF!</definedName>
    <definedName name="чсипа" localSheetId="6">[2]топография!#REF!</definedName>
    <definedName name="чсипа" localSheetId="8">[2]топография!#REF!</definedName>
    <definedName name="чсипа">[2]топография!#REF!</definedName>
    <definedName name="чть" localSheetId="6">#REF!</definedName>
    <definedName name="чть" localSheetId="8">#REF!</definedName>
    <definedName name="чть" localSheetId="9">#REF!</definedName>
    <definedName name="чть" localSheetId="7">#REF!</definedName>
    <definedName name="чть">#REF!</definedName>
    <definedName name="ш" localSheetId="6" hidden="1">{#N/A,#N/A,TRUE,"Смета на пасс. обор. №1"}</definedName>
    <definedName name="ш" localSheetId="8" hidden="1">{#N/A,#N/A,TRUE,"Смета на пасс. обор. №1"}</definedName>
    <definedName name="ш" localSheetId="9" hidden="1">{#N/A,#N/A,TRUE,"Смета на пасс. обор. №1"}</definedName>
    <definedName name="ш" localSheetId="7" hidden="1">{#N/A,#N/A,TRUE,"Смета на пасс. обор. №1"}</definedName>
    <definedName name="ш" hidden="1">{#N/A,#N/A,TRUE,"Смета на пасс. обор. №1"}</definedName>
    <definedName name="ш_1" localSheetId="6" hidden="1">{#N/A,#N/A,TRUE,"Смета на пасс. обор. №1"}</definedName>
    <definedName name="ш_1" localSheetId="8" hidden="1">{#N/A,#N/A,TRUE,"Смета на пасс. обор. №1"}</definedName>
    <definedName name="ш_1" localSheetId="9" hidden="1">{#N/A,#N/A,TRUE,"Смета на пасс. обор. №1"}</definedName>
    <definedName name="ш_1" localSheetId="7" hidden="1">{#N/A,#N/A,TRUE,"Смета на пасс. обор. №1"}</definedName>
    <definedName name="ш_1" hidden="1">{#N/A,#N/A,TRUE,"Смета на пасс. обор. №1"}</definedName>
    <definedName name="шгнкушгрдаы" localSheetId="6">#REF!</definedName>
    <definedName name="шгнкушгрдаы" localSheetId="8">#REF!</definedName>
    <definedName name="шгнкушгрдаы" localSheetId="9">#REF!</definedName>
    <definedName name="шгнкушгрдаы" localSheetId="7">#REF!</definedName>
    <definedName name="шгнкушгрдаы">#REF!</definedName>
    <definedName name="шгфуждлоэзшщ\ыфтм" localSheetId="6">#REF!</definedName>
    <definedName name="шгфуждлоэзшщ\ыфтм" localSheetId="8">#REF!</definedName>
    <definedName name="шгфуждлоэзшщ\ыфтм" localSheetId="9">#REF!</definedName>
    <definedName name="шгфуждлоэзшщ\ыфтм" localSheetId="7">#REF!</definedName>
    <definedName name="шгфуждлоэзшщ\ыфтм">#REF!</definedName>
    <definedName name="Шесть" localSheetId="6">#REF!</definedName>
    <definedName name="Шесть" localSheetId="8">#REF!</definedName>
    <definedName name="Шесть" localSheetId="9">#REF!</definedName>
    <definedName name="Шесть">#REF!</definedName>
    <definedName name="щщ" localSheetId="7">#REF!</definedName>
    <definedName name="щщ">#REF!</definedName>
    <definedName name="ъхз">#REF!</definedName>
    <definedName name="ы" localSheetId="6" hidden="1">{#N/A,#N/A,TRUE,"Смета на пасс. обор. №1"}</definedName>
    <definedName name="ы" localSheetId="8" hidden="1">{#N/A,#N/A,TRUE,"Смета на пасс. обор. №1"}</definedName>
    <definedName name="ы" localSheetId="9" hidden="1">{#N/A,#N/A,TRUE,"Смета на пасс. обор. №1"}</definedName>
    <definedName name="ы" localSheetId="7" hidden="1">{#N/A,#N/A,TRUE,"Смета на пасс. обор. №1"}</definedName>
    <definedName name="ы" hidden="1">{#N/A,#N/A,TRUE,"Смета на пасс. обор. №1"}</definedName>
    <definedName name="ы_1" localSheetId="6" hidden="1">{#N/A,#N/A,TRUE,"Смета на пасс. обор. №1"}</definedName>
    <definedName name="ы_1" localSheetId="8" hidden="1">{#N/A,#N/A,TRUE,"Смета на пасс. обор. №1"}</definedName>
    <definedName name="ы_1" localSheetId="9" hidden="1">{#N/A,#N/A,TRUE,"Смета на пасс. обор. №1"}</definedName>
    <definedName name="ы_1" localSheetId="7" hidden="1">{#N/A,#N/A,TRUE,"Смета на пасс. обор. №1"}</definedName>
    <definedName name="ы_1" hidden="1">{#N/A,#N/A,TRUE,"Смета на пасс. обор. №1"}</definedName>
    <definedName name="ЫВGGGGGGGGGGGGGGG" localSheetId="6">#REF!</definedName>
    <definedName name="ЫВGGGGGGGGGGGGGGG" localSheetId="8">#REF!</definedName>
    <definedName name="ЫВGGGGGGGGGGGGGGG" localSheetId="9">#REF!</definedName>
    <definedName name="ЫВGGGGGGGGGGGGGGG" localSheetId="7">#REF!</definedName>
    <definedName name="ЫВGGGGGGGGGGGGGGG">#REF!</definedName>
    <definedName name="ыва" localSheetId="6" hidden="1">{#N/A,#N/A,TRUE,"Смета на пасс. обор. №1"}</definedName>
    <definedName name="ыва" localSheetId="8" hidden="1">{#N/A,#N/A,TRUE,"Смета на пасс. обор. №1"}</definedName>
    <definedName name="ыва" localSheetId="9" hidden="1">{#N/A,#N/A,TRUE,"Смета на пасс. обор. №1"}</definedName>
    <definedName name="ыва" localSheetId="7" hidden="1">{#N/A,#N/A,TRUE,"Смета на пасс. обор. №1"}</definedName>
    <definedName name="ыва" hidden="1">{#N/A,#N/A,TRUE,"Смета на пасс. обор. №1"}</definedName>
    <definedName name="ыва_1" localSheetId="6" hidden="1">{#N/A,#N/A,TRUE,"Смета на пасс. обор. №1"}</definedName>
    <definedName name="ыва_1" localSheetId="8" hidden="1">{#N/A,#N/A,TRUE,"Смета на пасс. обор. №1"}</definedName>
    <definedName name="ыва_1" localSheetId="9" hidden="1">{#N/A,#N/A,TRUE,"Смета на пасс. обор. №1"}</definedName>
    <definedName name="ыва_1" localSheetId="7" hidden="1">{#N/A,#N/A,TRUE,"Смета на пасс. обор. №1"}</definedName>
    <definedName name="ыва_1" hidden="1">{#N/A,#N/A,TRUE,"Смета на пасс. обор. №1"}</definedName>
    <definedName name="ыы" localSheetId="6">#REF!</definedName>
    <definedName name="ыы" localSheetId="8">#REF!</definedName>
    <definedName name="ыы" localSheetId="9">#REF!</definedName>
    <definedName name="ыы" localSheetId="7">#REF!</definedName>
    <definedName name="ыы">#REF!</definedName>
    <definedName name="ыы_1" localSheetId="6">#REF!</definedName>
    <definedName name="ыы_1" localSheetId="8">#REF!</definedName>
    <definedName name="ыы_1" localSheetId="9">#REF!</definedName>
    <definedName name="ыы_1" localSheetId="7">#REF!</definedName>
    <definedName name="ыы_1">#REF!</definedName>
    <definedName name="ыы_10" localSheetId="6">#REF!</definedName>
    <definedName name="ыы_10" localSheetId="8">#REF!</definedName>
    <definedName name="ыы_10" localSheetId="9">#REF!</definedName>
    <definedName name="ыы_10" localSheetId="7">#REF!</definedName>
    <definedName name="ыы_10">#REF!</definedName>
    <definedName name="ыы_11">#REF!</definedName>
    <definedName name="ыы_12">#REF!</definedName>
    <definedName name="ыы_13">#REF!</definedName>
    <definedName name="ыы_14">#REF!</definedName>
    <definedName name="ыы_15">#REF!</definedName>
    <definedName name="ыы_16">#REF!</definedName>
    <definedName name="ыы_17">#REF!</definedName>
    <definedName name="ыы_18">#REF!</definedName>
    <definedName name="ыы_19">#REF!</definedName>
    <definedName name="ыы_2">#REF!</definedName>
    <definedName name="ыы_20">#REF!</definedName>
    <definedName name="ыы_21">#REF!</definedName>
    <definedName name="ыы_49">#REF!</definedName>
    <definedName name="ыы_50">#REF!</definedName>
    <definedName name="ыы_51">#REF!</definedName>
    <definedName name="ыы_52">#REF!</definedName>
    <definedName name="ыы_53">#REF!</definedName>
    <definedName name="ыы_54">#REF!</definedName>
    <definedName name="ыы_6">#REF!</definedName>
    <definedName name="ыы_7">#REF!</definedName>
    <definedName name="ыы_8">#REF!</definedName>
    <definedName name="ыы_9">#REF!</definedName>
    <definedName name="ыыы">#REF!</definedName>
    <definedName name="э1">#REF!</definedName>
    <definedName name="эж">#REF!</definedName>
    <definedName name="эж_1">#REF!</definedName>
    <definedName name="эж_10">#REF!</definedName>
    <definedName name="эж_11">#REF!</definedName>
    <definedName name="эж_12">#REF!</definedName>
    <definedName name="эж_13">#REF!</definedName>
    <definedName name="эж_14">#REF!</definedName>
    <definedName name="эж_15">#REF!</definedName>
    <definedName name="эж_16">#REF!</definedName>
    <definedName name="эж_17">#REF!</definedName>
    <definedName name="эж_18">#REF!</definedName>
    <definedName name="эж_19">#REF!</definedName>
    <definedName name="эж_2">#REF!</definedName>
    <definedName name="эж_20">#REF!</definedName>
    <definedName name="эж_21">#REF!</definedName>
    <definedName name="эж_49">#REF!</definedName>
    <definedName name="эж_50">#REF!</definedName>
    <definedName name="эж_51">#REF!</definedName>
    <definedName name="эж_52">#REF!</definedName>
    <definedName name="эж_53">#REF!</definedName>
    <definedName name="эж_54">#REF!</definedName>
    <definedName name="эж_6">#REF!</definedName>
    <definedName name="эж_7">#REF!</definedName>
    <definedName name="эж_8">#REF!</definedName>
    <definedName name="эж_9">#REF!</definedName>
    <definedName name="эк">#REF!</definedName>
    <definedName name="эк1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>#REF!</definedName>
    <definedName name="экол.1" localSheetId="6">[2]топография!#REF!</definedName>
    <definedName name="экол.1" localSheetId="8">[2]топография!#REF!</definedName>
    <definedName name="экол.1" localSheetId="7">[2]топография!#REF!</definedName>
    <definedName name="экол.1">[2]топография!#REF!</definedName>
    <definedName name="экол1" localSheetId="6">#REF!</definedName>
    <definedName name="экол1" localSheetId="8">#REF!</definedName>
    <definedName name="экол1" localSheetId="9">#REF!</definedName>
    <definedName name="экол1" localSheetId="7">#REF!</definedName>
    <definedName name="экол1">#REF!</definedName>
    <definedName name="экол2" localSheetId="6">#REF!</definedName>
    <definedName name="экол2" localSheetId="8">#REF!</definedName>
    <definedName name="экол2" localSheetId="9">#REF!</definedName>
    <definedName name="экол2" localSheetId="7">#REF!</definedName>
    <definedName name="экол2">#REF!</definedName>
    <definedName name="Экол3" localSheetId="6">#REF!</definedName>
    <definedName name="Экол3" localSheetId="8">#REF!</definedName>
    <definedName name="Экол3" localSheetId="9">#REF!</definedName>
    <definedName name="Экол3" localSheetId="7">#REF!</definedName>
    <definedName name="Экол3">#REF!</definedName>
    <definedName name="эколог">#REF!</definedName>
    <definedName name="экология">NA()</definedName>
    <definedName name="экологияч" localSheetId="6">#REF!</definedName>
    <definedName name="экологияч" localSheetId="8">#REF!</definedName>
    <definedName name="экологияч" localSheetId="9">#REF!</definedName>
    <definedName name="экологияч">#REF!</definedName>
    <definedName name="эл" localSheetId="6" hidden="1">{#N/A,#N/A,TRUE,"Смета на пасс. обор. №1"}</definedName>
    <definedName name="эл" localSheetId="8" hidden="1">{#N/A,#N/A,TRUE,"Смета на пасс. обор. №1"}</definedName>
    <definedName name="эл" localSheetId="9" hidden="1">{#N/A,#N/A,TRUE,"Смета на пасс. обор. №1"}</definedName>
    <definedName name="эл" localSheetId="7" hidden="1">{#N/A,#N/A,TRUE,"Смета на пасс. обор. №1"}</definedName>
    <definedName name="эл" hidden="1">{#N/A,#N/A,TRUE,"Смета на пасс. обор. №1"}</definedName>
    <definedName name="эл_1" localSheetId="6" hidden="1">{#N/A,#N/A,TRUE,"Смета на пасс. обор. №1"}</definedName>
    <definedName name="эл_1" localSheetId="8" hidden="1">{#N/A,#N/A,TRUE,"Смета на пасс. обор. №1"}</definedName>
    <definedName name="эл_1" localSheetId="9" hidden="1">{#N/A,#N/A,TRUE,"Смета на пасс. обор. №1"}</definedName>
    <definedName name="эл_1" localSheetId="7" hidden="1">{#N/A,#N/A,TRUE,"Смета на пасс. обор. №1"}</definedName>
    <definedName name="эл_1" hidden="1">{#N/A,#N/A,TRUE,"Смета на пасс. обор. №1"}</definedName>
    <definedName name="эмс" localSheetId="6">[2]топография!#REF!</definedName>
    <definedName name="эмс" localSheetId="8">[2]топография!#REF!</definedName>
    <definedName name="эмс" localSheetId="7">[2]топография!#REF!</definedName>
    <definedName name="эмс">[2]топография!#REF!</definedName>
    <definedName name="ю" localSheetId="6">#REF!</definedName>
    <definedName name="ю" localSheetId="8">#REF!</definedName>
    <definedName name="ю" localSheetId="9">#REF!</definedName>
    <definedName name="ю" localSheetId="7">#REF!</definedName>
    <definedName name="ю">#REF!</definedName>
    <definedName name="юб" localSheetId="6">#REF!</definedName>
    <definedName name="юб" localSheetId="8">#REF!</definedName>
    <definedName name="юб" localSheetId="9">#REF!</definedName>
    <definedName name="юб" localSheetId="7">#REF!</definedName>
    <definedName name="юб">#REF!</definedName>
    <definedName name="ЮФУ" localSheetId="6">#REF!</definedName>
    <definedName name="ЮФУ" localSheetId="8">#REF!</definedName>
    <definedName name="ЮФУ" localSheetId="9">#REF!</definedName>
    <definedName name="ЮФУ" localSheetId="7">#REF!</definedName>
    <definedName name="ЮФУ">#REF!</definedName>
    <definedName name="ЮФУ2">#REF!</definedName>
    <definedName name="ююю" localSheetId="6" hidden="1">{#N/A,#N/A,TRUE,"Смета на пасс. обор. №1"}</definedName>
    <definedName name="ююю" localSheetId="8" hidden="1">{#N/A,#N/A,TRUE,"Смета на пасс. обор. №1"}</definedName>
    <definedName name="ююю" localSheetId="9" hidden="1">{#N/A,#N/A,TRUE,"Смета на пасс. обор. №1"}</definedName>
    <definedName name="ююю" localSheetId="7" hidden="1">{#N/A,#N/A,TRUE,"Смета на пасс. обор. №1"}</definedName>
    <definedName name="ююю" hidden="1">{#N/A,#N/A,TRUE,"Смета на пасс. обор. №1"}</definedName>
    <definedName name="ююю_1" localSheetId="6" hidden="1">{#N/A,#N/A,TRUE,"Смета на пасс. обор. №1"}</definedName>
    <definedName name="ююю_1" localSheetId="8" hidden="1">{#N/A,#N/A,TRUE,"Смета на пасс. обор. №1"}</definedName>
    <definedName name="ююю_1" localSheetId="9" hidden="1">{#N/A,#N/A,TRUE,"Смета на пасс. обор. №1"}</definedName>
    <definedName name="ююю_1" localSheetId="7" hidden="1">{#N/A,#N/A,TRUE,"Смета на пасс. обор. №1"}</definedName>
    <definedName name="ююю_1" hidden="1">{#N/A,#N/A,TRUE,"Смета на пасс. обор. №1"}</definedName>
    <definedName name="я" localSheetId="6">#REF!</definedName>
    <definedName name="я" localSheetId="8">#REF!</definedName>
    <definedName name="я" localSheetId="9">#REF!</definedName>
    <definedName name="я" localSheetId="7">#REF!</definedName>
    <definedName name="я">#REF!</definedName>
  </definedNames>
  <calcPr calcId="162913" refMode="R1C1" fullPrecision="0"/>
</workbook>
</file>

<file path=xl/calcChain.xml><?xml version="1.0" encoding="utf-8"?>
<calcChain xmlns="http://schemas.openxmlformats.org/spreadsheetml/2006/main">
  <c r="C14" i="47" l="1"/>
  <c r="C12" i="47"/>
  <c r="C10" i="47"/>
  <c r="C9" i="47"/>
  <c r="F16" i="50"/>
  <c r="C35" i="50"/>
  <c r="F28" i="50"/>
  <c r="B15" i="50"/>
  <c r="B13" i="50"/>
  <c r="G24" i="13"/>
  <c r="F24" i="13"/>
  <c r="E24" i="13"/>
  <c r="F34" i="50" l="1"/>
  <c r="D34" i="50"/>
  <c r="F32" i="50"/>
  <c r="D32" i="50"/>
  <c r="F35" i="50" l="1"/>
  <c r="E14" i="50" l="1"/>
  <c r="E13" i="50"/>
  <c r="E16" i="50"/>
  <c r="E15" i="50"/>
  <c r="F19" i="13" l="1"/>
  <c r="D13" i="35" s="1"/>
  <c r="D26" i="76"/>
  <c r="A47" i="75"/>
  <c r="D46" i="75"/>
  <c r="L46" i="75" s="1"/>
  <c r="D40" i="75"/>
  <c r="D37" i="75"/>
  <c r="D39" i="75"/>
  <c r="A15" i="75"/>
  <c r="F16" i="75"/>
  <c r="D16" i="75"/>
  <c r="L16" i="75" s="1"/>
  <c r="L15" i="75"/>
  <c r="A16" i="75"/>
  <c r="A17" i="75" s="1"/>
  <c r="L14" i="75"/>
  <c r="A14" i="75"/>
  <c r="D44" i="75"/>
  <c r="L44" i="75"/>
  <c r="F20" i="13" l="1"/>
  <c r="A22" i="74" l="1"/>
  <c r="A21" i="74"/>
  <c r="A14" i="74"/>
  <c r="A13" i="74"/>
  <c r="D21" i="74"/>
  <c r="N21" i="74" s="1"/>
  <c r="O21" i="74" s="1"/>
  <c r="N13" i="74"/>
  <c r="O13" i="74" s="1"/>
  <c r="C3" i="35" l="1"/>
  <c r="J64" i="77" l="1"/>
  <c r="J63" i="77"/>
  <c r="J65" i="77" s="1"/>
  <c r="J66" i="77" s="1"/>
  <c r="J62" i="77"/>
  <c r="J61" i="77"/>
  <c r="J60" i="77"/>
  <c r="J59" i="77"/>
  <c r="J58" i="77"/>
  <c r="J57" i="77"/>
  <c r="J56" i="77"/>
  <c r="J55" i="77"/>
  <c r="J54" i="77"/>
  <c r="J53" i="77"/>
  <c r="J52" i="77"/>
  <c r="J51" i="77"/>
  <c r="J50" i="77"/>
  <c r="J49" i="77"/>
  <c r="J48" i="77"/>
  <c r="J47" i="77"/>
  <c r="J46" i="77"/>
  <c r="J45" i="77"/>
  <c r="J44" i="77"/>
  <c r="J43" i="77"/>
  <c r="J42" i="77"/>
  <c r="J41" i="77"/>
  <c r="J40" i="77"/>
  <c r="J39" i="77"/>
  <c r="J38" i="77"/>
  <c r="J37" i="77"/>
  <c r="J36" i="77"/>
  <c r="J35" i="77"/>
  <c r="J34" i="77"/>
  <c r="J33" i="77"/>
  <c r="J32" i="77"/>
  <c r="J31" i="77"/>
  <c r="J30" i="77"/>
  <c r="J29" i="77"/>
  <c r="J22" i="77"/>
  <c r="J21" i="77"/>
  <c r="J20" i="77"/>
  <c r="J19" i="77"/>
  <c r="J18" i="77"/>
  <c r="J17" i="77"/>
  <c r="J16" i="77"/>
  <c r="J66" i="76"/>
  <c r="J63" i="76"/>
  <c r="B47" i="76"/>
  <c r="J31" i="76"/>
  <c r="J29" i="76"/>
  <c r="J26" i="76"/>
  <c r="J21" i="76"/>
  <c r="J16" i="76"/>
  <c r="L58" i="75"/>
  <c r="D58" i="75"/>
  <c r="D51" i="75"/>
  <c r="L51" i="75" s="1"/>
  <c r="D43" i="75"/>
  <c r="L43" i="75" s="1"/>
  <c r="L40" i="75"/>
  <c r="D48" i="75" s="1"/>
  <c r="L48" i="75" s="1"/>
  <c r="L39" i="75"/>
  <c r="D50" i="75" s="1"/>
  <c r="L50" i="75" s="1"/>
  <c r="L38" i="75"/>
  <c r="L37" i="75"/>
  <c r="L36" i="75"/>
  <c r="D47" i="75" s="1"/>
  <c r="L47" i="75" s="1"/>
  <c r="L35" i="75"/>
  <c r="L34" i="75"/>
  <c r="L33" i="75"/>
  <c r="L32" i="75"/>
  <c r="L31" i="75"/>
  <c r="L30" i="75"/>
  <c r="L29" i="75"/>
  <c r="L23" i="75"/>
  <c r="D22" i="75"/>
  <c r="L22" i="75" s="1"/>
  <c r="L21" i="75"/>
  <c r="L20" i="75"/>
  <c r="L19" i="75"/>
  <c r="L18" i="75"/>
  <c r="F18" i="75"/>
  <c r="D18" i="75"/>
  <c r="L17" i="75"/>
  <c r="L13" i="75"/>
  <c r="A13" i="75"/>
  <c r="A18" i="75" s="1"/>
  <c r="A19" i="75" s="1"/>
  <c r="A20" i="75" s="1"/>
  <c r="A21" i="75" s="1"/>
  <c r="A22" i="75" s="1"/>
  <c r="A23" i="75" s="1"/>
  <c r="A25" i="75" s="1"/>
  <c r="A26" i="75" s="1"/>
  <c r="A29" i="75" s="1"/>
  <c r="A30" i="75" s="1"/>
  <c r="A31" i="75" s="1"/>
  <c r="A32" i="75" s="1"/>
  <c r="A33" i="75" s="1"/>
  <c r="A34" i="75" s="1"/>
  <c r="A35" i="75" s="1"/>
  <c r="A36" i="75" s="1"/>
  <c r="A37" i="75" s="1"/>
  <c r="A38" i="75" s="1"/>
  <c r="A39" i="75" s="1"/>
  <c r="A40" i="75" s="1"/>
  <c r="A43" i="75" s="1"/>
  <c r="L12" i="75"/>
  <c r="A12" i="75"/>
  <c r="L11" i="75"/>
  <c r="N28" i="74"/>
  <c r="N27" i="74"/>
  <c r="N26" i="74"/>
  <c r="N23" i="74"/>
  <c r="O23" i="74" s="1"/>
  <c r="D23" i="74"/>
  <c r="O22" i="74"/>
  <c r="N22" i="74"/>
  <c r="D22" i="74"/>
  <c r="D20" i="74"/>
  <c r="N20" i="74" s="1"/>
  <c r="O20" i="74" s="1"/>
  <c r="A17" i="74"/>
  <c r="A20" i="74" s="1"/>
  <c r="A23" i="74" s="1"/>
  <c r="A26" i="74" s="1"/>
  <c r="A27" i="74" s="1"/>
  <c r="A28" i="74" s="1"/>
  <c r="O15" i="74"/>
  <c r="N15" i="74"/>
  <c r="A15" i="74"/>
  <c r="O14" i="74"/>
  <c r="N14" i="74"/>
  <c r="N12" i="74"/>
  <c r="O12" i="74" s="1"/>
  <c r="F33" i="76" l="1"/>
  <c r="J33" i="76" s="1"/>
  <c r="J35" i="76" s="1"/>
  <c r="J36" i="76" s="1"/>
  <c r="O31" i="76"/>
  <c r="L41" i="75"/>
  <c r="A44" i="75"/>
  <c r="A45" i="75" s="1"/>
  <c r="L24" i="75"/>
  <c r="D25" i="75" s="1"/>
  <c r="L25" i="75" s="1"/>
  <c r="O16" i="74"/>
  <c r="F17" i="74" s="1"/>
  <c r="O17" i="74" s="1"/>
  <c r="O18" i="74" s="1"/>
  <c r="F26" i="74" s="1"/>
  <c r="O26" i="74" s="1"/>
  <c r="F24" i="77"/>
  <c r="J24" i="77" s="1"/>
  <c r="J22" i="76"/>
  <c r="J24" i="76" s="1"/>
  <c r="J23" i="76"/>
  <c r="D49" i="75"/>
  <c r="L49" i="75" s="1"/>
  <c r="D45" i="75"/>
  <c r="L45" i="75" s="1"/>
  <c r="O24" i="74"/>
  <c r="A48" i="75" l="1"/>
  <c r="A49" i="75" s="1"/>
  <c r="A50" i="75" s="1"/>
  <c r="A51" i="75" s="1"/>
  <c r="A52" i="75" s="1"/>
  <c r="A55" i="75" s="1"/>
  <c r="A56" i="75" s="1"/>
  <c r="A57" i="75" s="1"/>
  <c r="A46" i="75"/>
  <c r="F25" i="77"/>
  <c r="J38" i="76"/>
  <c r="D26" i="75"/>
  <c r="L26" i="75" s="1"/>
  <c r="L27" i="75" s="1"/>
  <c r="D52" i="75"/>
  <c r="L52" i="75" s="1"/>
  <c r="L53" i="75" s="1"/>
  <c r="F27" i="74"/>
  <c r="O27" i="74" s="1"/>
  <c r="F28" i="74"/>
  <c r="O28" i="74" s="1"/>
  <c r="O29" i="74" l="1"/>
  <c r="O30" i="74" s="1"/>
  <c r="O31" i="74" s="1"/>
  <c r="F26" i="77"/>
  <c r="J26" i="77" s="1"/>
  <c r="J25" i="77"/>
  <c r="J27" i="77" s="1"/>
  <c r="J67" i="77" s="1"/>
  <c r="J68" i="77" s="1"/>
  <c r="J39" i="76"/>
  <c r="J40" i="76"/>
  <c r="J41" i="76"/>
  <c r="D42" i="76"/>
  <c r="J42" i="76" s="1"/>
  <c r="D55" i="75"/>
  <c r="J43" i="76" l="1"/>
  <c r="J44" i="76" s="1"/>
  <c r="J45" i="76" s="1"/>
  <c r="E16" i="13" s="1"/>
  <c r="G16" i="13" s="1"/>
  <c r="J69" i="77"/>
  <c r="E14" i="13"/>
  <c r="O32" i="74"/>
  <c r="E13" i="13"/>
  <c r="L55" i="75"/>
  <c r="D56" i="75" s="1"/>
  <c r="L56" i="75" s="1"/>
  <c r="E17" i="13" l="1"/>
  <c r="J46" i="76"/>
  <c r="J47" i="76" s="1"/>
  <c r="J48" i="76" s="1"/>
  <c r="D57" i="75"/>
  <c r="L57" i="75" s="1"/>
  <c r="L59" i="75" s="1"/>
  <c r="L60" i="75" s="1"/>
  <c r="L61" i="75" s="1"/>
  <c r="E15" i="13" s="1"/>
  <c r="G15" i="13" l="1"/>
  <c r="D10" i="35"/>
  <c r="L62" i="75"/>
  <c r="L63" i="75" s="1"/>
  <c r="L64" i="75" s="1"/>
  <c r="A18" i="51" l="1"/>
  <c r="A17" i="48" l="1"/>
  <c r="A10" i="48"/>
  <c r="C5" i="13" l="1"/>
  <c r="B2" i="50"/>
  <c r="A3" i="47"/>
  <c r="C4" i="51"/>
  <c r="G14" i="13" l="1"/>
  <c r="G19" i="13" l="1"/>
  <c r="G20" i="13" s="1"/>
  <c r="D15" i="35" s="1"/>
  <c r="L15" i="28"/>
  <c r="L14" i="28"/>
  <c r="L13" i="28"/>
  <c r="L12" i="28"/>
  <c r="B16" i="50" l="1"/>
  <c r="L16" i="28"/>
  <c r="D18" i="28" s="1"/>
  <c r="L18" i="28" s="1"/>
  <c r="D15" i="50" l="1"/>
  <c r="D16" i="50" s="1"/>
  <c r="D17" i="28"/>
  <c r="L17" i="28" s="1"/>
  <c r="D27" i="28" s="1"/>
  <c r="L27" i="28" s="1"/>
  <c r="D19" i="28"/>
  <c r="L19" i="28" s="1"/>
  <c r="F15" i="50" l="1"/>
  <c r="G15" i="50" s="1"/>
  <c r="L21" i="28"/>
  <c r="D24" i="28"/>
  <c r="D23" i="28"/>
  <c r="L23" i="28" s="1"/>
  <c r="G16" i="50" l="1"/>
  <c r="L24" i="28"/>
  <c r="D25" i="28" l="1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D10" i="47" l="1"/>
  <c r="E10" i="47" l="1"/>
  <c r="G13" i="13" l="1"/>
  <c r="G17" i="13" s="1"/>
  <c r="D12" i="35" l="1"/>
  <c r="D16" i="35" s="1"/>
  <c r="H17" i="35" s="1"/>
  <c r="H18" i="35" s="1"/>
  <c r="G22" i="13" s="1"/>
  <c r="G23" i="13" l="1"/>
  <c r="D13" i="50"/>
  <c r="B14" i="50"/>
  <c r="D14" i="50" s="1"/>
  <c r="F14" i="50" s="1"/>
  <c r="G14" i="50" s="1"/>
  <c r="D14" i="47" l="1"/>
  <c r="E14" i="47" s="1"/>
  <c r="B17" i="50"/>
  <c r="F13" i="50"/>
  <c r="F17" i="50" s="1"/>
  <c r="F18" i="50" s="1"/>
  <c r="F19" i="50" s="1"/>
  <c r="D17" i="50"/>
  <c r="D18" i="50" s="1"/>
  <c r="D19" i="50" s="1"/>
  <c r="B18" i="50" l="1"/>
  <c r="B19" i="50" s="1"/>
  <c r="G13" i="50"/>
  <c r="C11" i="47" s="1"/>
  <c r="G17" i="50" l="1"/>
  <c r="D12" i="47" s="1"/>
  <c r="E12" i="47" s="1"/>
  <c r="D9" i="47" l="1"/>
  <c r="D11" i="47" s="1"/>
  <c r="G18" i="50"/>
  <c r="G19" i="50" s="1"/>
  <c r="E9" i="47" l="1"/>
  <c r="E11" i="47" l="1"/>
  <c r="G6" i="51" s="1"/>
  <c r="B22" i="48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B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C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коэффициентов&gt;</t>
        </r>
      </text>
    </comment>
    <comment ref="E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
&lt;Расчет стомости - формула&gt;&lt;Обоснование коэффициентов&gt;</t>
        </r>
      </text>
    </comment>
    <comment ref="F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B7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B7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B7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<sst xmlns="http://schemas.openxmlformats.org/spreadsheetml/2006/main" count="960" uniqueCount="682">
  <si>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</si>
  <si>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</si>
  <si>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</si>
  <si>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</si>
  <si>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</si>
  <si>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</si>
  <si>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</si>
  <si>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</si>
  <si>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</si>
  <si>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</si>
  <si>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</si>
  <si>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</si>
  <si>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</si>
  <si>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</si>
  <si>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</si>
  <si>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</si>
  <si>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</si>
  <si>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</si>
  <si>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</si>
  <si>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</si>
  <si>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</si>
  <si>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</si>
  <si>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</si>
  <si>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</si>
  <si>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</si>
  <si>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</si>
  <si>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</si>
  <si>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</si>
  <si>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</si>
  <si>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</si>
  <si>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</si>
  <si>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</si>
  <si>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</si>
  <si>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</si>
  <si>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</si>
  <si>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</si>
  <si>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</si>
  <si>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</si>
  <si>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</si>
  <si>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</si>
  <si>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</si>
  <si>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</si>
  <si>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</si>
  <si>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</si>
  <si>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</si>
  <si>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</si>
  <si>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</si>
  <si>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</si>
  <si>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</si>
  <si>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</si>
  <si>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</si>
  <si>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</si>
  <si>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</si>
  <si>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</si>
  <si>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</si>
  <si>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</si>
  <si>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</si>
  <si>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</si>
  <si>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</si>
  <si>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</si>
  <si>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</si>
  <si>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</si>
  <si>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</si>
  <si>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</si>
  <si>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</si>
  <si>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</si>
  <si>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</si>
  <si>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</si>
  <si>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</si>
  <si>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</si>
  <si>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</si>
  <si>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</si>
  <si>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</si>
  <si>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</si>
  <si>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</si>
  <si>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</si>
  <si>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</si>
  <si>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</si>
  <si>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</si>
  <si>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</si>
  <si>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</si>
  <si>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</si>
  <si>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</si>
  <si>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</si>
  <si>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</si>
  <si>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</si>
  <si>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</si>
  <si>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</si>
  <si>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</si>
  <si>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</si>
  <si>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</si>
  <si>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</si>
  <si>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</si>
  <si>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</si>
  <si>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</si>
  <si>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</si>
  <si>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</si>
  <si>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</si>
  <si>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</si>
  <si>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</si>
  <si>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</si>
  <si>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</si>
  <si>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</si>
  <si>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</si>
  <si>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</si>
  <si>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</si>
  <si>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</si>
  <si>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3.1</t>
  </si>
  <si>
    <t>Итоговая начальная максимальная цена проектно-изыскательских работ  составляет:</t>
  </si>
  <si>
    <t>Е.А. Татаринова</t>
  </si>
  <si>
    <t>Описание метода расчета стоимости изыскательских работ</t>
  </si>
  <si>
    <t>Описание метода расчета стоимости проектных работ</t>
  </si>
  <si>
    <t>ВСЕГО:</t>
  </si>
  <si>
    <t xml:space="preserve">Экспертиза проектной документации  и результатов инженерных изысканий. </t>
  </si>
  <si>
    <t>на выполнение проектно-изыскательских работ по объекту</t>
  </si>
  <si>
    <t>НДС-20 %</t>
  </si>
  <si>
    <t>1.2</t>
  </si>
  <si>
    <t>Инженерно-геодезические изыскания</t>
  </si>
  <si>
    <t>Инженерно-гидрометеорологические изыскания</t>
  </si>
  <si>
    <t>1.3</t>
  </si>
  <si>
    <t>1.4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</si>
  <si>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</si>
  <si>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</si>
  <si>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</si>
  <si>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</si>
  <si>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</si>
  <si>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</si>
  <si>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</si>
  <si>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</si>
  <si>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</si>
  <si>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Стоимость без учета НДС</t>
  </si>
  <si>
    <t>НДС-20%</t>
  </si>
  <si>
    <t>Стоимость с учетом НДС</t>
  </si>
  <si>
    <t>Примечание: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</si>
  <si>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</si>
  <si>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</si>
  <si>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</si>
  <si>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</si>
  <si>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</si>
  <si>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</si>
  <si>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</si>
  <si>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</si>
  <si>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</si>
  <si>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</si>
  <si>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</si>
  <si>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</si>
  <si>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</si>
  <si>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</si>
  <si>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</si>
  <si>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расчете учтен резерв средств на непредвиденные затраты в размере 2%</t>
  </si>
  <si>
    <t>Налог на добавленную стоимость - 20 %</t>
  </si>
  <si>
    <t>Кабардино-Балкарская Республика, всесезонный туристско-рекреационный комплекс «Эльбрус»</t>
  </si>
  <si>
    <t>Геофизические исследования</t>
  </si>
  <si>
    <t>1.5</t>
  </si>
  <si>
    <t>- затраты на инженерные изыскания:</t>
  </si>
  <si>
    <t>Форма 2п</t>
  </si>
  <si>
    <t>Наименование организации заказчика:</t>
  </si>
  <si>
    <t>АО "КАВКАЗ.РФ"</t>
  </si>
  <si>
    <t>№ пп</t>
  </si>
  <si>
    <t xml:space="preserve">   ВСЕГО по смете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</si>
  <si>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</si>
  <si>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</si>
  <si>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</si>
  <si>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3.2</t>
  </si>
  <si>
    <t>3.3</t>
  </si>
  <si>
    <t>Сумма Спд и Сиж (млн.рублей,</t>
  </si>
  <si>
    <t>Процент от суммы Спд и Сиж</t>
  </si>
  <si>
    <t>в ценах 2001 года)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</si>
  <si>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</si>
  <si>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</si>
  <si>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</si>
  <si>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</si>
  <si>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</si>
  <si>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</si>
  <si>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</si>
  <si>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</si>
  <si>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</si>
  <si>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</si>
  <si>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</si>
  <si>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</si>
  <si>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</si>
  <si>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</si>
  <si>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</si>
  <si>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</si>
  <si>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</si>
  <si>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</si>
  <si>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</si>
  <si>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</si>
  <si>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</si>
  <si>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</si>
  <si>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</si>
  <si>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</si>
  <si>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</si>
  <si>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</si>
  <si>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</si>
  <si>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</si>
  <si>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</si>
  <si>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Индекс пересчета в текущие цены 2022 г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</si>
  <si>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5 октября 2021 г. N 33918-ПК/Д03и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</si>
  <si>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</si>
  <si>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ВСЕГО по смете</t>
  </si>
  <si>
    <t>на инженерно-геодезические изыскания</t>
  </si>
  <si>
    <r>
      <t>Наименование  организации подрядчика:</t>
    </r>
    <r>
      <rPr>
        <b/>
        <i/>
        <sz val="11"/>
        <rFont val="Times New Roman"/>
        <family val="1"/>
        <charset val="204"/>
      </rPr>
      <t xml:space="preserve"> </t>
    </r>
  </si>
  <si>
    <t xml:space="preserve">Наименование организации заказчика: </t>
  </si>
  <si>
    <t xml:space="preserve">Акционерное общество «КАВКАЗ.РФ»  </t>
  </si>
  <si>
    <t>Стадия проектирования:</t>
  </si>
  <si>
    <t>(Смета составлена по Справочнику  базовых цен на инженерно-геодезические изыскания, Москва, 2004г.)</t>
  </si>
  <si>
    <t>Расчет стоимости</t>
  </si>
  <si>
    <t>пункт</t>
  </si>
  <si>
    <t>х</t>
  </si>
  <si>
    <t>га</t>
  </si>
  <si>
    <t>Коэфф</t>
  </si>
  <si>
    <t>ИТОГО  полевых работ:</t>
  </si>
  <si>
    <t>2. Камеральные работы</t>
  </si>
  <si>
    <t>Создание плановой опорной геодезической сети 2 разряда с применением спутниковых геодезических систем, категория сложности закладки центров и реперов – III</t>
  </si>
  <si>
    <t>СБЦ - 2004 Табл. 8 п.3 
К1-п.2 прим.к таблице (спутниковые системы); К2- п.15д ОУ (компьют.технол.)</t>
  </si>
  <si>
    <t>СБЦ - 2004 Табл. 8 п.4 
К1- п.15д ОУ (компьют.технол.)</t>
  </si>
  <si>
    <t>ИТОГО камеральных работ:</t>
  </si>
  <si>
    <t>3. Прочие расходы</t>
  </si>
  <si>
    <t>% от обьема</t>
  </si>
  <si>
    <t>Расходы по организации и ликвидации работ</t>
  </si>
  <si>
    <t xml:space="preserve">  СБЦ-2004, О.У., п. 13
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</si>
  <si>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</si>
  <si>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</si>
  <si>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</si>
  <si>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</si>
  <si>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>СБЦ-99, т.9, п.3</t>
  </si>
  <si>
    <t>1 выработка (точка)</t>
  </si>
  <si>
    <t>СБЦ-99, т.93, п.1                   K1 - прим. 1</t>
  </si>
  <si>
    <t>СБЦ-99, т.93, п.1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</si>
  <si>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</si>
  <si>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</si>
  <si>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</si>
  <si>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</si>
  <si>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</si>
  <si>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>СБЦ-99, т.59 п.1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</si>
  <si>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</si>
  <si>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</si>
  <si>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1 монолит</t>
  </si>
  <si>
    <t>Итого :</t>
  </si>
  <si>
    <t>Выполнение изысканий в неблагоприятный период продолжительностью: 8-9,5 мес.</t>
  </si>
  <si>
    <t>О.У., п.8а, табл. 2, п. 4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</si>
  <si>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</si>
  <si>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</si>
  <si>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</si>
  <si>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</si>
  <si>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</si>
  <si>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</si>
  <si>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</si>
  <si>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</si>
  <si>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</si>
  <si>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</si>
  <si>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 без кипячения и промывки (навеска свыше 1 кг)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</si>
  <si>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</si>
  <si>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</si>
  <si>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</si>
  <si>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</si>
  <si>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</si>
  <si>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</si>
  <si>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</si>
  <si>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</si>
  <si>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</si>
  <si>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</si>
  <si>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</si>
  <si>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</si>
  <si>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СБЦ-99, т.71 п.1</t>
  </si>
  <si>
    <t>Коррозионная активность грунтов по отношению к стали</t>
  </si>
  <si>
    <t>СБЦ-99, т.75 п.4</t>
  </si>
  <si>
    <t>ИТОГО лабораторных работ:</t>
  </si>
  <si>
    <t>3. Камеральные работы</t>
  </si>
  <si>
    <t>1 м выработки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</si>
  <si>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</si>
  <si>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</si>
  <si>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</si>
  <si>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</si>
  <si>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</si>
  <si>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</si>
  <si>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</si>
  <si>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</si>
  <si>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</si>
  <si>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 xml:space="preserve">1 программа </t>
  </si>
  <si>
    <t>1 отчет</t>
  </si>
  <si>
    <t>4. Прочие расходы</t>
  </si>
  <si>
    <t>СБЦ-99, т.5 п.5</t>
  </si>
  <si>
    <t>Расходы на организацию и ликвидацию полевых работ при выполнении работ в малонаселённых районах (высокогорных)</t>
  </si>
  <si>
    <t xml:space="preserve">СБЦ-99, О.У.п.13, прим. 1 к=2,5 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</si>
  <si>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</si>
  <si>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</si>
  <si>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</si>
  <si>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ИТОГО прочие расходы</t>
  </si>
  <si>
    <t>ИТОГО в ценах 1991 года:</t>
  </si>
  <si>
    <t>НДС 20%</t>
  </si>
  <si>
    <t>ВСЕГО по смете с учетом непредвиденных расходов 10 %</t>
  </si>
  <si>
    <t>Описание точек наблюдений при составлении инженерно-геологических карт (III кат. сложности)</t>
  </si>
  <si>
    <t>1 точка</t>
  </si>
  <si>
    <t>СБЦ-99, т.11, п.1</t>
  </si>
  <si>
    <t>Предварительная разбивка местоположения геологических выработок при расстоянии между точками  св. 200 до 350 м, III категории сложности геодезических измерений</t>
  </si>
  <si>
    <t>Плановая и высотная привязка местоположения геологических выработок при   расстоянии между геологическими выработками или точками  св. 200 до 350 м, III категория сложности геодезических измерений</t>
  </si>
  <si>
    <t>Испытания грунтов на срез в горных выработках при удельном давлении от 0,1 до 0,5 МПа консолидированный срез</t>
  </si>
  <si>
    <t>1 испытание</t>
  </si>
  <si>
    <t>СБЦ-99, т.55 п.2</t>
  </si>
  <si>
    <t>Составление программы работ, глубина изучения св. 5 до 10 м, площадь изучения - до 1 км2, III категория сложности ИГУ</t>
  </si>
  <si>
    <t>СБЦ-99, т.81, п. 2, К1-прим.</t>
  </si>
  <si>
    <t>на изыскательские работы</t>
  </si>
  <si>
    <t>Наименование объекта изысканий:</t>
  </si>
  <si>
    <t>Наименование организации заказчика</t>
  </si>
  <si>
    <t xml:space="preserve"> АО "КАВКАЗ.РФ"</t>
  </si>
  <si>
    <t>Сметный расчет составлен по следующим документам: Сборник цен на изыскательские работы для капитального строительства. 1981г. (Глава 16, Глава 20)</t>
  </si>
  <si>
    <t>Ед.
Изм</t>
  </si>
  <si>
    <t>Кол-
во.</t>
  </si>
  <si>
    <t>Стоимость, руб.</t>
  </si>
  <si>
    <t>цена за ед.</t>
  </si>
  <si>
    <t>к1</t>
  </si>
  <si>
    <t>к2</t>
  </si>
  <si>
    <t>к3</t>
  </si>
  <si>
    <t>1</t>
  </si>
  <si>
    <t>Полевые работы</t>
  </si>
  <si>
    <t>1 ф.н.</t>
  </si>
  <si>
    <t>Коэффициенты</t>
  </si>
  <si>
    <t xml:space="preserve">Наблюдения с двумя компонентами вектора смещений (регистрация поочередная)
</t>
  </si>
  <si>
    <t>К1=1,1 Часть IV, Глава 16 таблица 257 §14</t>
  </si>
  <si>
    <t>При переноске оборудования с профиля на профиль, от скважины или горной выработки к скважине или горной выработке на расстояние свыше 200 м к=1,2</t>
  </si>
  <si>
    <t xml:space="preserve">K2 = 1.2
Часть IV, Глава 16, Общие Положения, п.6 </t>
  </si>
  <si>
    <t>Поправочный коэффициент к ценам на изыскательские работы для строительства</t>
  </si>
  <si>
    <t>K3 = 1.21
Письмо Госстроя СССР от 25 декабря 1990 года № 21-Д</t>
  </si>
  <si>
    <t>Вертикальное электрическое зондирование с поверхности земли. Симметричная установка АВ, длина установки св. 50 до 100 м, категория сложности V, при переноске с профиля на профиль на расстояние до 200 м, работа в мерзлой породе на местности V категории сложности</t>
  </si>
  <si>
    <t>СЦИР-82, г. Часть IV. Глава 16. таблица 267 Вертикальное электрическое зондирование с поверхности земли, §2</t>
  </si>
  <si>
    <t>При переноске оборудования с профиля на профиль, от скважины или горной выработки к скважине или горной выработке на расстояние до 200 м</t>
  </si>
  <si>
    <t xml:space="preserve">K1 = 1.1
Часть IV, Глава 16, Общие Положения, п.6 </t>
  </si>
  <si>
    <t>K2 = 1.21
Письмо Госстроя СССР от 25 декабря 1990 года № 21-Д</t>
  </si>
  <si>
    <t/>
  </si>
  <si>
    <t xml:space="preserve">K2 = 1.21
Письмо Госстроя СССР от 25 декабря 1990 года № 21-Д </t>
  </si>
  <si>
    <t>Итого Полевые работы:</t>
  </si>
  <si>
    <t>Надбавки за выполнение полевых работ и выполняемых в условиях полевого лагеря камеральных работ в неблагоприятный период года. Продолжительность неблагоприятного периода года 8-9.5 мес</t>
  </si>
  <si>
    <t>СБЦ 1982  Таб. 2, §4</t>
  </si>
  <si>
    <t>Всего Полевые работы:</t>
  </si>
  <si>
    <t>2</t>
  </si>
  <si>
    <t>Камеральные работы</t>
  </si>
  <si>
    <t>2.1</t>
  </si>
  <si>
    <t>Камеральная обработка сейсморазведки МПВ при двух типах волн при выполнении спецрасчетов и расчетов на ЭВМ</t>
  </si>
  <si>
    <t>СЦИР-82, г. Часть IV. Глава 16. Таблица 291. Обработка материалов сейсморазведки и сейсмоакустики, §2</t>
  </si>
  <si>
    <t>При выполнении расчетов на ЭВМ</t>
  </si>
  <si>
    <t>К1=1,15
СЦИР-82, г. Часть IV. Глава 16. примечания к таблице 291, п.2</t>
  </si>
  <si>
    <t>2.2</t>
  </si>
  <si>
    <t>Расчет спектральных характеристик грунтовых толщ. Обработка материалов сейсмологических наблюдений за колебаниями грунтов при землетрясениях, взрывах и микроколебаниях, машинная обработка при выполнении расчетов ЭВМ</t>
  </si>
  <si>
    <t>1 запись</t>
  </si>
  <si>
    <t>СЦИР-82, г. Часть IV. Глава 16. таблица 293 Обработка материалов по определению коррозионной активности грунтов и интенсивности блуждающих токов, сейсмическому микрорайонированию, §8</t>
  </si>
  <si>
    <t xml:space="preserve">K1 = 1.21
Письмо Госстроя СССР от 25 декабря 1990 года № 21-Д </t>
  </si>
  <si>
    <t>2.3</t>
  </si>
  <si>
    <t>Составление программы при стоимости изысканий, тыс. руб.: до  5</t>
  </si>
  <si>
    <t>1 программа</t>
  </si>
  <si>
    <t>СЦИР-82, г. Часть IV. Глава 16. таблица 294 §1</t>
  </si>
  <si>
    <t>стоимость изысканий</t>
  </si>
  <si>
    <t>2.4</t>
  </si>
  <si>
    <t xml:space="preserve">1 отчет </t>
  </si>
  <si>
    <t>СЦИР-82, г. Часть IV. Глава 16. таблица 294 §10</t>
  </si>
  <si>
    <t>2.5</t>
  </si>
  <si>
    <t>Итого Камеральные работы:</t>
  </si>
  <si>
    <t>2.6</t>
  </si>
  <si>
    <t>Всего Камеральные работы:</t>
  </si>
  <si>
    <t>3</t>
  </si>
  <si>
    <t>Прочие расходы</t>
  </si>
  <si>
    <t>Расходы по внутреннему транспорту при расстоянии от базы св.10 до 15 км.  При стоимости полевых работ до 5 тыс. руб.</t>
  </si>
  <si>
    <t>СБЦИР-82. Таб 4 §3</t>
  </si>
  <si>
    <t>Расходы по внешнему транспорту. Расстояние проезда и перевозки св. 1000 до 2000 км. Продолжительность экспедиции до 1 мес</t>
  </si>
  <si>
    <t xml:space="preserve">СБЦИР-82.Таб 5, §5
</t>
  </si>
  <si>
    <t>Расходы по организации изысканий при стоимости геофизических изысканий: до 100 тыс. руб.</t>
  </si>
  <si>
    <t>СБЦИР-82. Таб 6, §3</t>
  </si>
  <si>
    <t>3.4</t>
  </si>
  <si>
    <t>Расходы по ликвидации изысканий при стоимости геофизических изысканий: до 100 тыс. руб.</t>
  </si>
  <si>
    <t>3.5</t>
  </si>
  <si>
    <t>Затраты по метрологическому обеспечению единства и точности средств измерений и дополнительным амортизационным отчислениям по производственному оборудованию и транспорту</t>
  </si>
  <si>
    <t>СБЦИР-82 п.14 (дополнение)</t>
  </si>
  <si>
    <t>3.6</t>
  </si>
  <si>
    <t>Всего Прочие расходы:</t>
  </si>
  <si>
    <t>4</t>
  </si>
  <si>
    <t>Итого по смете:</t>
  </si>
  <si>
    <t>5</t>
  </si>
  <si>
    <t>6</t>
  </si>
  <si>
    <t>НДС</t>
  </si>
  <si>
    <t>7</t>
  </si>
  <si>
    <t>8</t>
  </si>
  <si>
    <t xml:space="preserve">ВСЕГО по смете с учетом непредвиденных расходов </t>
  </si>
  <si>
    <t>Фотоработы</t>
  </si>
  <si>
    <t>1 снимок</t>
  </si>
  <si>
    <t>1 расчет</t>
  </si>
  <si>
    <t>1 записка</t>
  </si>
  <si>
    <t>Оценка селевой и лавинной опасности</t>
  </si>
  <si>
    <t xml:space="preserve">Наименование проектной организации:    </t>
  </si>
  <si>
    <t>Наименование работ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</si>
  <si>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</si>
  <si>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</si>
  <si>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</si>
  <si>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</si>
  <si>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</si>
  <si>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</si>
  <si>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</si>
  <si>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 xml:space="preserve">табл. 43 § 1 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</si>
  <si>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</si>
  <si>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</si>
  <si>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 xml:space="preserve">Организация и ликвидация работ </t>
  </si>
  <si>
    <t>Итого  по прочим работам: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</si>
  <si>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</si>
  <si>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</si>
  <si>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</si>
  <si>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1 карта</t>
  </si>
  <si>
    <t>отчет</t>
  </si>
  <si>
    <t>Итого камеральные работы</t>
  </si>
  <si>
    <t>Итого  по смете в базовых ценах</t>
  </si>
  <si>
    <t>СБЦ - 2004 Табл. 8 п.3 
К1-п.2 прим.к таблице (спутниковые системы)</t>
  </si>
  <si>
    <t>СБЦ - 2004 Табл. 8 п.4</t>
  </si>
  <si>
    <t>СБЦ-2004,Табл. 5, п.2</t>
  </si>
  <si>
    <t xml:space="preserve"> Расходы по внешнему транспорту при расстоянии проезда и перевозки в одном направлении  св. 100 до 300 км  и продолжительности работ до 1 месяца)</t>
  </si>
  <si>
    <t>Заместитель директора Департамента развития инфраструктуры
АО "КАВКАЗ.РФ"</t>
  </si>
  <si>
    <t>ИТОГО с учетом непредвиденных затрат 10%</t>
  </si>
  <si>
    <t xml:space="preserve">  СБЦ-2004, О.У., п. 18</t>
  </si>
  <si>
    <t>ИТОГО изыскательские работы в ценах 2001 года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</si>
  <si>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</si>
  <si>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инженерно-геодезические изыскания;</t>
  </si>
  <si>
    <t>геофизические исследования;</t>
  </si>
  <si>
    <t>инженерно-гидрометеорологические изыскания;</t>
  </si>
  <si>
    <t>СБЦ - 2004  Табл 1 п. 3</t>
  </si>
  <si>
    <t>1 км реки</t>
  </si>
  <si>
    <t>1 бассейн</t>
  </si>
  <si>
    <t>1 профиль</t>
  </si>
  <si>
    <t>табл. 56 §2</t>
  </si>
  <si>
    <t>табл. 40 §1</t>
  </si>
  <si>
    <t xml:space="preserve">табл.55 §8  </t>
  </si>
  <si>
    <t>на  инженерно-геологические изыскания</t>
  </si>
  <si>
    <t>Выполнение изысканий в горных и высокогорных районах c абсолютными высотами св. 2000 до 3000 м</t>
  </si>
  <si>
    <t>О.У., п.8а, табл. 1, п. 3</t>
  </si>
  <si>
    <t>СБЦ 1982  Таб. 1, §3</t>
  </si>
  <si>
    <t>Выполнение работ высокогорном районе, с абсолютными высотами св. 2000 до 3000 м над уровнем моря</t>
  </si>
  <si>
    <t>Составление технического отчета по сейсморазведке, электроразведке, геофизическим исследованиям скважин и сейсмическому микрорайонированию по комплексу методов, примененных на одном объекте</t>
  </si>
  <si>
    <t>Инженерно-геологические изыскания</t>
  </si>
  <si>
    <t>инженерно-геологические изыскания;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</si>
  <si>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5 октября 2021 г. N 33918-ПК/Д03и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заказу”.</t>
  </si>
  <si>
    <t>Продолжительность выполнения работ, мес.</t>
  </si>
  <si>
    <t>Индекс Минэкономразвития РФ на 2022 г. (Письмо Минэкономразвития России от 05.10.2021 № 33918-ПК/Д03и)</t>
  </si>
  <si>
    <t>ежемесячный прогнозный индекс на 2022 год</t>
  </si>
  <si>
    <t>^(1/12)</t>
  </si>
  <si>
    <t>Индекс прогнозной инфляции</t>
  </si>
  <si>
    <t>Стоимость работ в ценах  сметной документации
II квартала 2022 г.</t>
  </si>
  <si>
    <t>Стоимость работ в ценах на дату формирования начальной (максимальной) цены контракта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</si>
  <si>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</si>
  <si>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</si>
  <si>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Составление технического отчета III категория сложности ИГУ и стоимости камеральных работ св. 5 до 20 тыс.руб.</t>
  </si>
  <si>
    <t xml:space="preserve">   Проектные работы: Обмерные работы и обследования зданий и сооружений (2016)</t>
  </si>
  <si>
    <t>Выполнение работ по обследованию (оценке работоспособности и достаточности) инженерной защиты территории ВТРК «Эльбрус»</t>
  </si>
  <si>
    <t>Создание высотной опорной сети IV класса, категория сложности - III</t>
  </si>
  <si>
    <t>Итого выполнение изысканий в условиях высокогорья на высоте сыше 2000 до 3000 м над уровнем моря</t>
  </si>
  <si>
    <t>Внутренний транспорт при расстоянии до площадки  св. 5 до 10 км при сметной стоимости полевых изыскательских работ св. 300 до 750 тыс. руб.</t>
  </si>
  <si>
    <t xml:space="preserve"> СБЦ-2004,Табл. 4, п. 2</t>
  </si>
  <si>
    <t>выполнение работ по обследованию (оценке работоспособности и достаточности) инженерной защиты территории ВТРК «Эльбрус»</t>
  </si>
  <si>
    <t>Проходка горных выработок (траншей) глубиной до 6 м в грунтах IV категории</t>
  </si>
  <si>
    <t>1 м3</t>
  </si>
  <si>
    <t>СБЦ-99, т.26, п.3</t>
  </si>
  <si>
    <t>Отбор монолитов из скальных грунтов  с глубины до 10 м</t>
  </si>
  <si>
    <t>СБЦ-99, т.57 п.1</t>
  </si>
  <si>
    <t>Камеральная обработка материалов траншей III кат. сложности без гидрогеологических наблюдений</t>
  </si>
  <si>
    <t xml:space="preserve">СБЦ-99, т.82, п.1, прим.1                          </t>
  </si>
  <si>
    <t>СБЦ-99, т.87, п. 2 К1-МП стр.76 -компьютерные технологии</t>
  </si>
  <si>
    <t>Расходы по внутреннему транспорту при расстоянии от базы изыскательской организации до участка изысканий св. 10 до 15 км и стоимости полевых работ св. 50 тыс.руб.</t>
  </si>
  <si>
    <t>СБЦ-99, т.4 п.3</t>
  </si>
  <si>
    <t>Расходы по внешнему транспорту:
расстояние проезда и перевозки в одном направлении, км: св. 1000 до 2000 км;
при выполнении экспедиционных работ 2 месяца</t>
  </si>
  <si>
    <t>Сейсморазведка МПВ при возбуждении колебаний ударами кувалды, наблюдения с двумя сейсмограммами, категория сложности V, шаг до 2 м, число пикетов взрыва 7</t>
  </si>
  <si>
    <t>СЦИР-82, г. Часть IV. Глава 16. Таблица 258. Сейсморазведка МПВ на дневной поверхности, §90</t>
  </si>
  <si>
    <t>Расходы по внутреннему транспорту при расстоянии от базы до участка изысканий: св.10 до 15 км.  При стоимости полевых работ до 5 тыс. руб.</t>
  </si>
  <si>
    <t xml:space="preserve">Наименование организации – заказчика: </t>
  </si>
  <si>
    <t>Ι</t>
  </si>
  <si>
    <t>ПОЛЕВЫЕ РАБОТЫ</t>
  </si>
  <si>
    <t>Рекогносцировочное обследование  лавиносборов: III категория сложности природных условий</t>
  </si>
  <si>
    <t>Рекогносцировочное обследование селевых русел: III категория сложности природных условий</t>
  </si>
  <si>
    <t>Рекогносцировочное обследование существующих противолавинных сооружений (выборочно): III категория сложности природных условий</t>
  </si>
  <si>
    <t xml:space="preserve">табл. 43 § 2 </t>
  </si>
  <si>
    <t>Установление высот границ действия снежных лавин: : III категория сложности природных условий</t>
  </si>
  <si>
    <t>табл.25 §1</t>
  </si>
  <si>
    <t>1 комплекс показаний</t>
  </si>
  <si>
    <t>Установление границ действия селевых потоков: III категория сложности природных условий</t>
  </si>
  <si>
    <t>Итого полевые работы выше 2000 м</t>
  </si>
  <si>
    <t>II</t>
  </si>
  <si>
    <t>ПРОЧИЕ РАБОТЫ</t>
  </si>
  <si>
    <t>Расходы по внутреннему транспорту: расстояние от базы изыскательской организации, экспедиции, партии или отряда до участка изысканий, до 5 км;
при сметной стоимости полевых изыскательских работ, до 5 тыс. руб.</t>
  </si>
  <si>
    <t>Таблица 4  8.75%</t>
  </si>
  <si>
    <t xml:space="preserve"> п.13 "Общих указаний" Примечание 1 (6%)</t>
  </si>
  <si>
    <t>Расходы по внешнему транспорту: при расстоянии проезда и перевозки в одном направлении св.1000 до 2000 км, при продолжительности работ до 1 мес.</t>
  </si>
  <si>
    <t>Таблица 5</t>
  </si>
  <si>
    <t xml:space="preserve"> ΙΙΙ</t>
  </si>
  <si>
    <t>КАМЕРАЛЬНЫЕ РАБОТЫ</t>
  </si>
  <si>
    <t>Обработка результатов рекогносцировочного обследования лавиносборов: III категория сложности природных условий</t>
  </si>
  <si>
    <t>табл. 43§2</t>
  </si>
  <si>
    <t>Обработка результатов рекогносцировочного обследования селевых русел: III категория сложности природных условий</t>
  </si>
  <si>
    <t>табл. 43§1</t>
  </si>
  <si>
    <t>Определение средней высоты селевого бассейна</t>
  </si>
  <si>
    <t>табл. 55 §10</t>
  </si>
  <si>
    <t>Определение площади селевого бассейна</t>
  </si>
  <si>
    <t>табл. 55 §9</t>
  </si>
  <si>
    <t>1 кв.дм.</t>
  </si>
  <si>
    <t>Определение уклона селевого бассейна</t>
  </si>
  <si>
    <t>табл. 55 §11</t>
  </si>
  <si>
    <t>1 водосбор</t>
  </si>
  <si>
    <t>Построение профиля селевого бассейна</t>
  </si>
  <si>
    <t xml:space="preserve">Расчет коэффициента селевой активности </t>
  </si>
  <si>
    <t>табл. 57 §7</t>
  </si>
  <si>
    <t xml:space="preserve">Расчет коэффициента текучести селевой массы </t>
  </si>
  <si>
    <t>табл. 55 §8</t>
  </si>
  <si>
    <t xml:space="preserve">Расчет максимального расхода селевого потока 1% обеспеченности </t>
  </si>
  <si>
    <t>табл. 56 §1</t>
  </si>
  <si>
    <t>Расчет объема селевого паводка (твердая и жидкая фазы)</t>
  </si>
  <si>
    <t>Расчет объема выноса твердых материалов (в плотном теле) обеспеченностью 1%</t>
  </si>
  <si>
    <t>Расчет объема селевых отложений (в рыхлом теле) на участке расчетного створа</t>
  </si>
  <si>
    <t>Расчет максимальной скорости селевого потока</t>
  </si>
  <si>
    <t>Расчет средней глубины селевого потока 1% обеспеченности</t>
  </si>
  <si>
    <t>Расчет русловой ширины (в м) селевого потока</t>
  </si>
  <si>
    <t>Определение времени добегания селевого потока</t>
  </si>
  <si>
    <t>Расчет давления селевого потока</t>
  </si>
  <si>
    <t xml:space="preserve">Определение площади лавиносбора и отдельных камер </t>
  </si>
  <si>
    <t>1 дм2</t>
  </si>
  <si>
    <t>Определение среднего уклона лавиносбора и отдельных камер</t>
  </si>
  <si>
    <t xml:space="preserve">Составление вспомогательной карты уклонов </t>
  </si>
  <si>
    <t>табл. 52 §1</t>
  </si>
  <si>
    <t>Построение продольного профиля лавиносбора и отдельных камер</t>
  </si>
  <si>
    <t>Определение значения коэффициентов общего сопротивления движению лавин для канализированных лавин</t>
  </si>
  <si>
    <t>Определение дальности выброса лавин</t>
  </si>
  <si>
    <t>Определение значения высоты формирующих лавину слоев</t>
  </si>
  <si>
    <t>Определение значения доли площади лавинных очагов, участвующей в лавинообразовании</t>
  </si>
  <si>
    <t xml:space="preserve">Определение объема лавин 1% обеспеченности </t>
  </si>
  <si>
    <t>Составление записки «Характеристика условий образования снежных лавин района"</t>
  </si>
  <si>
    <t>Определение значений давления лавин</t>
  </si>
  <si>
    <t>Определение значений пикового давления лавин</t>
  </si>
  <si>
    <t>Построение кривой обеспеченности высоты снежного покрова</t>
  </si>
  <si>
    <t>табл. 56 §12</t>
  </si>
  <si>
    <t>Определение скорости снежной лавины</t>
  </si>
  <si>
    <t>Определение высоты фронта снежной лавины</t>
  </si>
  <si>
    <t>Определение давления снежного покрова</t>
  </si>
  <si>
    <t>табл. 58 §1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</si>
  <si>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</si>
  <si>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работ при стоимости камеральных работ свыше 5 до 10 тыс. руб.</t>
  </si>
  <si>
    <t>табл.53 §3.2</t>
  </si>
  <si>
    <t>Составление отчета (изученная территория)</t>
  </si>
  <si>
    <t>табл. 62 §5.1</t>
  </si>
  <si>
    <t>СБЦ-2004, О.У., п. 17</t>
  </si>
  <si>
    <t>Смета № 1</t>
  </si>
  <si>
    <t>Смета № 2</t>
  </si>
  <si>
    <t>Смета № 3</t>
  </si>
  <si>
    <t>Смета № 4</t>
  </si>
  <si>
    <t>Смета №1</t>
  </si>
  <si>
    <t>Обследование технического состояния сооружений инженерной защиты</t>
  </si>
  <si>
    <t>ИТОГО по разделу 3:</t>
  </si>
  <si>
    <t xml:space="preserve">1. ТЕХНИЧЕСКОЕ ЗАДАНИЕ на выполнение работ по обследованию (оценке работоспособности и достаточности) инженерной защиты территории ВТРК «Эльбрус».
</t>
  </si>
  <si>
    <t>- затраты на обследование технического состояния сооружений инженерной защиты;</t>
  </si>
  <si>
    <t>В расчете приняты предполагаемые виды и объемы изыскательских работ  в соответствии с техническим заданием на выполнение работ по обследованию (оценке работоспособности и достаточности) инженерной защиты территории ВТРК «Эльбрус».</t>
  </si>
  <si>
    <t>В расчете приняты предполагаемые виды и объемы проектных работ в соответствии с техническим заданием на выполнение работ по обследованию (оценке работоспособности и достаточности) инженерной защиты территории ВТРК «Эльбрус».</t>
  </si>
  <si>
    <t>264 931,25</t>
  </si>
  <si>
    <t>408 048,75</t>
  </si>
  <si>
    <t>64 170,00</t>
  </si>
  <si>
    <t>16 800,00</t>
  </si>
  <si>
    <t>2 280,00</t>
  </si>
  <si>
    <t>6 300,00</t>
  </si>
  <si>
    <t>40 796,25</t>
  </si>
  <si>
    <t>33 982,50</t>
  </si>
  <si>
    <t>Итоги по смете:</t>
  </si>
  <si>
    <t xml:space="preserve"> Стоимость в прогнозных ценах периода выполнения работ (руб.)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</si>
  <si>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</si>
  <si>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</si>
  <si>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</si>
  <si>
    <t>СБЦ - 2004 Табл. 9 п.12
К1 - составление обмерных чертежей сооружений (п.5 примечаний к табл.9)</t>
  </si>
  <si>
    <t>СБЦ - 2004 Табл. 9 п.12
К1 - съемка узких полос (до 100 м) табл.10 п. 2
К2 - обновление (п.3 примечаний к табл.9)
К3 - составление обмерных чертежей сооружений (п.5 примечаний к табл.9)</t>
  </si>
  <si>
    <t>СБЦ - 2004 Табл. 9 п.12; К1- п.15д ОУ(компьют.технол.)
К2 - составление обмерных чертежей сооружений (п.5 примечаний к табл.9)</t>
  </si>
  <si>
    <t>СБЦ - 2004 Табл. 9 п.12;
К1- п.15д ОУ(компьют.технол.);
К2 - обновление (п.3 примечаний к табл.9);
К3 - составление обмерных чертежей сооружений (п.5 примечаний к табл.9)</t>
  </si>
  <si>
    <t>Создание инженерно-топографических планов застроенной территории М 1:1000, высота сечения рельефа 0,5 м (III категория сложности) с составлением обмерных чертежей зданий и сооружений - новая съемка</t>
  </si>
  <si>
    <t>Создание инженерно-топографических планов застроенной территории М 1:1000, высота сечения рельефа 0,5 м (III категория сложности) с составлением обмерных чертежей зданий и сооружений  - обновление</t>
  </si>
  <si>
    <t>Создание инженерно-топографических планов застроенной территории М 1:1000, высота сечения рельефа 0,5 м (III категория сложности) с составлением обмерных чертежей зданий и сооружений  - новая съемка</t>
  </si>
  <si>
    <t>Создание инженерно-топографических планов застроенной территории М 1:1000, высота сечения рельефа 0,5 м (III категория сложности) с составлением обмерных чертежей зданий и сооружений - обновление</t>
  </si>
  <si>
    <t>ИТОГО  в текущих ценах III квартала 2022 г. (письмо Минстроя России от 05.08.2022г. №39010-ИФ/09)</t>
  </si>
  <si>
    <t>Итого по смете с учетом инфляционного коэффициента III кв.2022 (приложение №3 к письму Минстроя от 05.08.2022г. №39010-ИФ/09)</t>
  </si>
  <si>
    <t>Проходка шурфов глубиной св. 5 до 10,0 м сечением 1,25 м при проходке горных выработок для обследования фундаментов зданий и сооружений в грунтах IV категории сложности проходки</t>
  </si>
  <si>
    <t>1 м</t>
  </si>
  <si>
    <t>СБЦ-99, т.27, п.3
К1 - прим.2</t>
  </si>
  <si>
    <t>Предварительная разбивка местоположения геологических выработок при расстоянии между точками  до 50 м, III категории сложности геодезических измерений</t>
  </si>
  <si>
    <t>Плановая и высотная привязка местоположения геологических выработок при   расстоянии между геологическими выработками или точками  до 50 м, III категория сложности геодезических измерений</t>
  </si>
  <si>
    <t>СБЦ-99, т.93, п.4                   K1 - прим. 1</t>
  </si>
  <si>
    <t>СБЦ-99, т.93, п.4</t>
  </si>
  <si>
    <t>СБЦ-99, т.82, п.1</t>
  </si>
  <si>
    <t>1 м3 выработки</t>
  </si>
  <si>
    <t>Камеральная обработка горнопроходческих работ без гидрогеологических наблюдений (III категории сложности)</t>
  </si>
  <si>
    <t>Приложение к</t>
  </si>
  <si>
    <t>(договору, дополнительному соглашению)</t>
  </si>
  <si>
    <t>СМЕТА № 5</t>
  </si>
  <si>
    <t>на проектные (изыскательские)  работы</t>
  </si>
  <si>
    <t xml:space="preserve">, Выполнение работ по обследованию (оценке работоспособности и достаточности) инженерной защиты территории ВТРК «Эльбрус», Обмерные работы и обследование технического состояния сооружений инженерной защиты, 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</si>
  <si>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</si>
  <si>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</si>
  <si>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Итого по расчету: 7 295 977,16 руб.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</si>
  <si>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</si>
  <si>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</si>
  <si>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</si>
  <si>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
руб.</t>
  </si>
  <si>
    <t xml:space="preserve">Регистрация при помощи специальных приборов и программного обеспечения амплитуд вынужденных колебаний, периода свободных колебаний элементов конструкций, с выявлением форм вынужденных или свободных колебаний с камеральной обработкой материалов испытаний и составлением Заключения. Колонны и стены при высоте: до 9 м, 1900(одна точка установки датчика) </t>
  </si>
  <si>
    <t xml:space="preserve">СБЦП "Обмерные работы и обследования зданий и сооружений (2016)" табл.12 п.5.2
(СБЦП25-12-5.2) </t>
  </si>
  <si>
    <t>(97*1900)*1,25*1,15
(B*X)*К1*К2</t>
  </si>
  <si>
    <t>Сейсмичность 9 баллов;</t>
  </si>
  <si>
    <t>К1=1,25 Гл.2.2 п.2.2.4, таб.10;</t>
  </si>
  <si>
    <t>Выполнение работ в условиях, требующих обеспечение безопасности (использование дополнительных лестниц и различных приспособлений);</t>
  </si>
  <si>
    <t>К2=1,15 Гл.2.2 п.2.2.4, таб.10;</t>
  </si>
  <si>
    <t>Стадийность проектирования</t>
  </si>
  <si>
    <t xml:space="preserve">Ки1= </t>
  </si>
  <si>
    <t xml:space="preserve">Определение прочности бетона в бетонных и железобетонных конструкциях ультразвуковыми приборами с измерением времени прохождения ультразвукового импульса, камеральная обработка и составление Заключения. При количестве мест определения более 500 при высоте: до 9 м, 5700(одно место испытаний) </t>
  </si>
  <si>
    <t xml:space="preserve">СБЦП "Обмерные работы и обследования зданий и сооружений (2016)" табл.13 п.10.2
(СБЦП25-13-10.2) </t>
  </si>
  <si>
    <t>(49,8*5700)*1,25*1,15
(B*X)*К1*К2</t>
  </si>
  <si>
    <t xml:space="preserve">Физико-механические испытания бетона: выпиливание куба с размерами 10x10x10 см правильной формы с осмотром и описанием вида заполнителя, 300(1 кубик) </t>
  </si>
  <si>
    <t xml:space="preserve">СБЦП "Обмерные работы и обследования зданий и сооружений (2016)" табл.14 п.1.4
(СБЦП25-14-1.4) </t>
  </si>
  <si>
    <t>(148,8*300)*1,25*1,15
(B*X)*К1*К2</t>
  </si>
  <si>
    <t xml:space="preserve">Физико-механические испытания бетона: испытание образца и обработка, 300(1 образец) </t>
  </si>
  <si>
    <t xml:space="preserve">СБЦП "Обмерные работы и обследования зданий и сооружений (2016)" табл.14 п.1.2
(СБЦП25-14-1.2) </t>
  </si>
  <si>
    <t>56*300
B*X</t>
  </si>
  <si>
    <t xml:space="preserve">Определение карбонизации бетона с помощью раствора фенолфталеина: смачивание керна индикаторным раствором и замер толщины карбонизации, 300(1 место) </t>
  </si>
  <si>
    <t xml:space="preserve">СБЦП "Обмерные работы и обследования зданий и сооружений (2016)" табл.14 п.5.2
(СБЦП25-14-5.2) </t>
  </si>
  <si>
    <t>7,6*300
B*X</t>
  </si>
  <si>
    <t xml:space="preserve">Определение карбонизации бетона с помощью раствора фенолфталеина: обработка результатов испытания, 300(1 место) </t>
  </si>
  <si>
    <t xml:space="preserve">СБЦП "Обмерные работы и обследования зданий и сооружений (2016)" табл.14 п.5.3
(СБЦП25-14-5.3) </t>
  </si>
  <si>
    <t>21*300
B*X</t>
  </si>
  <si>
    <t xml:space="preserve">Определение защитного слоя бетона и диаметра арматуры неразрушающим магнитным методом по ГОСТ 22904-93, 300(1 место) </t>
  </si>
  <si>
    <t xml:space="preserve">СБЦП "Обмерные работы и обследования зданий и сооружений (2016)" табл.14 п.6
(СБЦП25-14-6) </t>
  </si>
  <si>
    <t>(94,6*300)*1,25*1,15
(B*X)*К1*К2</t>
  </si>
  <si>
    <t xml:space="preserve">Вырубка штрабы (вскрытие арматуры) для определения параметров армирования, 300(1 место) </t>
  </si>
  <si>
    <t xml:space="preserve">СБЦП "Обмерные работы и обследования зданий и сооружений (2016)" табл.14 п.7
(СБЦП25-14-7) </t>
  </si>
  <si>
    <t>(78,8*300)*1,25*1,15
(B*X)*К1*К2</t>
  </si>
  <si>
    <t xml:space="preserve">Физико-механические и химические испытания стали: внешний осмотр и определение мест отбора проб металла, 300(1 образец) </t>
  </si>
  <si>
    <t xml:space="preserve">СБЦП "Обмерные работы и обследования зданий и сооружений (2016)" табл.14 п.12.1
(СБЦП25-14-12.1) </t>
  </si>
  <si>
    <t>(242,2*300)*1,25*1,15
(B*X)*К1*К2</t>
  </si>
  <si>
    <t>104 448,75</t>
  </si>
  <si>
    <t xml:space="preserve">Физико-механические и химические испытания стали: вырезка образцов из элементов конструкций (совместно с резчиком), 300(1 образец) </t>
  </si>
  <si>
    <t xml:space="preserve">СБЦП "Обмерные работы и обследования зданий и сооружений (2016)" табл.14 п.12.2
(СБЦП25-14-12.2) </t>
  </si>
  <si>
    <t>(234,6*300)*1,25*1,15
(B*X)*К1*К2</t>
  </si>
  <si>
    <t>101 171,25</t>
  </si>
  <si>
    <t xml:space="preserve">Физико-механические и химические испытания стали: физико-механические испытания стали с изготовлением образцов и определение механических характеристик, 300(1 образец) </t>
  </si>
  <si>
    <t xml:space="preserve">СБЦП "Обмерные работы и обследования зданий и сооружений (2016)" табл.14 п.12.3
(СБЦП25-14-12.3) </t>
  </si>
  <si>
    <t>524,4*300
B*X</t>
  </si>
  <si>
    <t>157 320,00</t>
  </si>
  <si>
    <t xml:space="preserve">Физико-механические и химические испытания стали: определение химического состава стали, 300(1 образец) </t>
  </si>
  <si>
    <t xml:space="preserve">СБЦП "Обмерные работы и обследования зданий и сооружений (2016)" табл.14 п.12.4
(СБЦП25-14-12.4) </t>
  </si>
  <si>
    <t>752,6*300
B*X</t>
  </si>
  <si>
    <t>225 780,00</t>
  </si>
  <si>
    <t xml:space="preserve">Физико-механические и химические испытания стали: обработка результатов испытаний, 300(1 образец) </t>
  </si>
  <si>
    <t xml:space="preserve">СБЦП "Обмерные работы и обследования зданий и сооружений (2016)" табл.14 п.12.5
(СБЦП25-14-12.5) </t>
  </si>
  <si>
    <t>43,4*300
B*X</t>
  </si>
  <si>
    <t>13 020,00</t>
  </si>
  <si>
    <t>1 439 048,75</t>
  </si>
  <si>
    <t xml:space="preserve">   Всего c учетом "Индекс изменения сметной стоимости проектных работ на III квартал 2022 года к уровню цен по состоянию на 01.01.2001 по Письму Минстроя России от 05.08.2022 №39010-ИФ/09 5,0700"</t>
  </si>
  <si>
    <t>7 295 977,16</t>
  </si>
  <si>
    <t xml:space="preserve">Главный инженер проекта ______________ </t>
  </si>
  <si>
    <t>Смета №5</t>
  </si>
  <si>
    <t>Раздел 1. Обследование технического состояния сооружений инженерной защиты</t>
  </si>
  <si>
    <t>Итого по разделу 1 Обследование технического состояния сооружений инженерной защиты</t>
  </si>
  <si>
    <t xml:space="preserve">   Итого по разделу 1 Обследование технического состояния сооружений инженерной защиты</t>
  </si>
  <si>
    <t>Стоимость инж.изыск.в ценах III кв. 2022</t>
  </si>
  <si>
    <t>Стоимость проектных работ в ценах III кв.2022</t>
  </si>
  <si>
    <t>Индекс на III кв. 2022</t>
  </si>
  <si>
    <t>Индекс на III кв.2022</t>
  </si>
  <si>
    <t>более 4,0 до 6,0 млн</t>
  </si>
  <si>
    <t>**Применены индексы на III квартал 2022 года по письму Минстроя РФ от 05.08.2022г. №39010-ИФ/09.</t>
  </si>
  <si>
    <t>СМЕТА №2</t>
  </si>
  <si>
    <t xml:space="preserve"> Смета №3</t>
  </si>
  <si>
    <t>Смета №4</t>
  </si>
  <si>
    <t>Дата формирования НМЦК</t>
  </si>
  <si>
    <t>конец текущего года</t>
  </si>
  <si>
    <t>начало следующего года</t>
  </si>
  <si>
    <t>Индекс Минэкономразвития РФ на 2023 г. (Письмо Минэкономразвития России от 05.10.2021 № 33918-ПК/Д03и)</t>
  </si>
  <si>
    <t>ежемесячный прогнозный индекс на 2023 год</t>
  </si>
  <si>
    <t>Индекс пересчета в текущие цены на III квартал 2022 г. принят согласно Письму Минстроя России от 05.08.2022г. №39010-ИФ/09.</t>
  </si>
  <si>
    <t>Индекс пересчета в текущие цены III квартала 2022 г. (письмо Минстроя России от 05.08.2022г. №39010-ИФ/09).</t>
  </si>
  <si>
    <t>1. ИЗЫСКАТЕЛЬСКИЕ РАБОТЫ</t>
  </si>
  <si>
    <t>2. ПРОЕКТНЫЕ РАБОТЫ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</si>
  <si>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</si>
  <si>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>Выполнение инженерных изысканий</t>
  </si>
  <si>
    <t>Резерв средств на непредвиденные работы и затраты для инженерных изысканий</t>
  </si>
  <si>
    <t>Резерв средств на непредвиденные работы и затраты для проектных работ</t>
  </si>
  <si>
    <t>Расчет индекса прогнозной инфляции для инженерных изысканий и проектных работ</t>
  </si>
  <si>
    <t>Инженерные изыскания</t>
  </si>
  <si>
    <t>В том числе непредвиденные расходы</t>
  </si>
  <si>
    <t>Сорок миллионов сто двадцать одна тысяча шестьсот двадцать девять рублей 91 копейка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</si>
</sst>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#,##0.00000"/>
    <numFmt numFmtId="178" formatCode="_-* #,##0.00\ _₽_-;\-* #,##0.00\ _₽_-;_-* &quot;-&quot;??\ _₽_-;_-@_-"/>
    <numFmt numFmtId="179" formatCode="_-* #,##0_р_._-;\-* #,##0_р_._-;_-* &quot;-&quot;??_р_._-;_-@_-"/>
    <numFmt numFmtId="180" formatCode="0.0000000"/>
    <numFmt numFmtId="181" formatCode="#,##0.0000000"/>
    <numFmt numFmtId="182" formatCode="#,##0.00_ ;\-#,##0.00\ "/>
  </numFmts>
  <fonts count="1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10"/>
      <name val="Tahoma"/>
      <family val="2"/>
      <charset val="204"/>
    </font>
    <font>
      <u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2"/>
      <name val="Times New Roman"/>
      <family val="1"/>
      <charset val="204"/>
    </font>
    <font>
      <sz val="10"/>
      <color theme="1"/>
      <name val="Times New Roman"/>
      <family val="1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68">
    <xf numFmtId="0" fontId="0" fillId="0" borderId="0"/>
    <xf numFmtId="0" fontId="31" fillId="0" borderId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3" borderId="0">
      <alignment horizontal="left" vertical="center"/>
    </xf>
    <xf numFmtId="0" fontId="34" fillId="3" borderId="0">
      <alignment horizontal="center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right" vertical="center"/>
    </xf>
    <xf numFmtId="0" fontId="34" fillId="3" borderId="0">
      <alignment horizontal="center" vertical="center"/>
    </xf>
    <xf numFmtId="165" fontId="31" fillId="0" borderId="0" applyFont="0" applyFill="0" applyBorder="0" applyAlignment="0" applyProtection="0"/>
    <xf numFmtId="0" fontId="31" fillId="0" borderId="0"/>
    <xf numFmtId="0" fontId="31" fillId="0" borderId="0"/>
    <xf numFmtId="165" fontId="37" fillId="0" borderId="0" applyFont="0" applyFill="0" applyBorder="0" applyAlignment="0" applyProtection="0"/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8" fillId="4" borderId="0">
      <alignment horizontal="righ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5" borderId="0">
      <alignment horizontal="center" vertical="center"/>
    </xf>
    <xf numFmtId="0" fontId="38" fillId="4" borderId="0">
      <alignment horizontal="left" vertical="center"/>
    </xf>
    <xf numFmtId="0" fontId="38" fillId="0" borderId="0">
      <alignment horizontal="left" vertical="top"/>
    </xf>
    <xf numFmtId="0" fontId="34" fillId="5" borderId="0">
      <alignment horizontal="center" vertical="center"/>
    </xf>
    <xf numFmtId="0" fontId="38" fillId="4" borderId="0">
      <alignment horizontal="center" vertical="center"/>
    </xf>
    <xf numFmtId="0" fontId="38" fillId="0" borderId="0">
      <alignment horizontal="center" vertical="center"/>
    </xf>
    <xf numFmtId="0" fontId="39" fillId="4" borderId="0">
      <alignment horizontal="left" vertical="center"/>
    </xf>
    <xf numFmtId="0" fontId="38" fillId="0" borderId="0">
      <alignment horizontal="center" vertical="center"/>
    </xf>
    <xf numFmtId="0" fontId="38" fillId="4" borderId="0">
      <alignment horizontal="center" vertical="center"/>
    </xf>
    <xf numFmtId="0" fontId="38" fillId="4" borderId="0">
      <alignment horizontal="left" vertical="center"/>
    </xf>
    <xf numFmtId="0" fontId="38" fillId="4" borderId="0">
      <alignment horizontal="right" vertical="center"/>
    </xf>
    <xf numFmtId="0" fontId="38" fillId="4" borderId="0">
      <alignment horizontal="center" vertical="center"/>
    </xf>
    <xf numFmtId="0" fontId="38" fillId="4" borderId="0">
      <alignment horizontal="left" vertical="top"/>
    </xf>
    <xf numFmtId="0" fontId="38" fillId="4" borderId="0">
      <alignment horizontal="right" vertical="center"/>
    </xf>
    <xf numFmtId="0" fontId="38" fillId="4" borderId="0">
      <alignment horizontal="right" vertical="top"/>
    </xf>
    <xf numFmtId="0" fontId="38" fillId="4" borderId="0">
      <alignment horizontal="center" vertical="center"/>
    </xf>
    <xf numFmtId="0" fontId="34" fillId="3" borderId="0">
      <alignment horizontal="center" vertical="center"/>
    </xf>
    <xf numFmtId="0" fontId="34" fillId="3" borderId="0">
      <alignment horizontal="center" vertical="center"/>
    </xf>
    <xf numFmtId="0" fontId="34" fillId="3" borderId="0">
      <alignment horizontal="center" vertical="center"/>
    </xf>
    <xf numFmtId="0" fontId="40" fillId="4" borderId="0">
      <alignment horizontal="left" vertical="top"/>
    </xf>
    <xf numFmtId="0" fontId="38" fillId="4" borderId="0">
      <alignment horizontal="left" vertical="center"/>
    </xf>
    <xf numFmtId="0" fontId="40" fillId="4" borderId="0">
      <alignment horizontal="left" vertical="top"/>
    </xf>
    <xf numFmtId="0" fontId="40" fillId="4" borderId="0">
      <alignment horizontal="center" vertical="center"/>
    </xf>
    <xf numFmtId="0" fontId="41" fillId="4" borderId="0">
      <alignment horizontal="center" vertical="center"/>
    </xf>
    <xf numFmtId="0" fontId="41" fillId="0" borderId="0">
      <alignment horizontal="center" vertical="center"/>
    </xf>
    <xf numFmtId="0" fontId="38" fillId="4" borderId="0">
      <alignment horizontal="center" vertical="center"/>
    </xf>
    <xf numFmtId="0" fontId="38" fillId="0" borderId="0">
      <alignment horizontal="center" vertical="top"/>
    </xf>
    <xf numFmtId="0" fontId="38" fillId="4" borderId="0">
      <alignment horizontal="center" vertical="center"/>
    </xf>
    <xf numFmtId="0" fontId="42" fillId="0" borderId="0">
      <alignment horizontal="left" vertical="top"/>
    </xf>
    <xf numFmtId="0" fontId="38" fillId="4" borderId="0">
      <alignment horizontal="center" vertical="center"/>
    </xf>
    <xf numFmtId="0" fontId="38" fillId="0" borderId="0">
      <alignment horizontal="left" vertical="top"/>
    </xf>
    <xf numFmtId="0" fontId="38" fillId="4" borderId="0">
      <alignment horizontal="left" vertical="center"/>
    </xf>
    <xf numFmtId="0" fontId="42" fillId="0" borderId="0">
      <alignment horizontal="left" vertical="center"/>
    </xf>
    <xf numFmtId="0" fontId="34" fillId="5" borderId="0">
      <alignment horizontal="left" vertical="center"/>
    </xf>
    <xf numFmtId="0" fontId="38" fillId="4" borderId="0">
      <alignment horizontal="left" vertical="center"/>
    </xf>
    <xf numFmtId="0" fontId="42" fillId="0" borderId="0">
      <alignment horizontal="left" vertical="top"/>
    </xf>
    <xf numFmtId="0" fontId="34" fillId="5" borderId="0">
      <alignment horizontal="left" vertical="center"/>
    </xf>
    <xf numFmtId="0" fontId="4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32" fillId="0" borderId="0"/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lef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3" borderId="0">
      <alignment horizontal="right" vertical="center"/>
    </xf>
    <xf numFmtId="0" fontId="34" fillId="5" borderId="0">
      <alignment horizontal="center" vertical="center"/>
    </xf>
    <xf numFmtId="0" fontId="34" fillId="3" borderId="0">
      <alignment horizontal="center" vertical="center"/>
    </xf>
    <xf numFmtId="0" fontId="34" fillId="3" borderId="0">
      <alignment horizontal="center" vertical="center"/>
    </xf>
    <xf numFmtId="0" fontId="34" fillId="5" borderId="0">
      <alignment horizontal="left" vertical="center"/>
    </xf>
    <xf numFmtId="0" fontId="37" fillId="0" borderId="0"/>
    <xf numFmtId="0" fontId="36" fillId="0" borderId="0"/>
    <xf numFmtId="9" fontId="37" fillId="0" borderId="0" applyFont="0" applyFill="0" applyBorder="0" applyAlignment="0" applyProtection="0"/>
    <xf numFmtId="0" fontId="30" fillId="0" borderId="0"/>
    <xf numFmtId="0" fontId="44" fillId="0" borderId="0">
      <alignment horizontal="right" vertical="center"/>
    </xf>
    <xf numFmtId="0" fontId="45" fillId="0" borderId="0">
      <alignment horizontal="left" vertical="center"/>
    </xf>
    <xf numFmtId="0" fontId="46" fillId="0" borderId="0">
      <alignment horizontal="left" vertical="center"/>
    </xf>
    <xf numFmtId="0" fontId="46" fillId="0" borderId="0">
      <alignment horizontal="left" vertical="top"/>
    </xf>
    <xf numFmtId="0" fontId="47" fillId="0" borderId="0">
      <alignment horizontal="center" vertical="center"/>
    </xf>
    <xf numFmtId="0" fontId="46" fillId="0" borderId="0">
      <alignment horizontal="center" vertical="top"/>
    </xf>
    <xf numFmtId="0" fontId="44" fillId="0" borderId="0">
      <alignment horizontal="left" vertical="top"/>
    </xf>
    <xf numFmtId="0" fontId="44" fillId="0" borderId="0">
      <alignment horizontal="left" vertical="center"/>
    </xf>
    <xf numFmtId="0" fontId="46" fillId="0" borderId="4">
      <alignment horizontal="center" vertical="center"/>
    </xf>
    <xf numFmtId="0" fontId="44" fillId="0" borderId="4">
      <alignment horizontal="center" vertical="center"/>
    </xf>
    <xf numFmtId="0" fontId="46" fillId="0" borderId="4">
      <alignment horizontal="left" vertical="center"/>
    </xf>
    <xf numFmtId="0" fontId="46" fillId="0" borderId="4">
      <alignment horizontal="right" vertical="center"/>
    </xf>
    <xf numFmtId="0" fontId="46" fillId="0" borderId="4">
      <alignment horizontal="left" vertical="top"/>
    </xf>
    <xf numFmtId="164" fontId="31" fillId="0" borderId="0" applyFont="0" applyFill="0" applyBorder="0" applyAlignment="0" applyProtection="0"/>
    <xf numFmtId="165" fontId="36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9" fillId="0" borderId="0"/>
    <xf numFmtId="0" fontId="46" fillId="0" borderId="0">
      <alignment horizontal="left" vertical="top"/>
    </xf>
    <xf numFmtId="0" fontId="46" fillId="0" borderId="4">
      <alignment horizontal="right" vertical="top"/>
    </xf>
    <xf numFmtId="0" fontId="46" fillId="0" borderId="4">
      <alignment horizontal="left" vertical="top"/>
    </xf>
    <xf numFmtId="0" fontId="46" fillId="0" borderId="10">
      <alignment horizontal="left" vertical="top"/>
    </xf>
    <xf numFmtId="0" fontId="46" fillId="0" borderId="2">
      <alignment horizontal="left" vertical="top"/>
    </xf>
    <xf numFmtId="0" fontId="44" fillId="0" borderId="0">
      <alignment horizontal="left" vertical="top"/>
    </xf>
    <xf numFmtId="0" fontId="46" fillId="0" borderId="0">
      <alignment horizontal="center" vertical="top"/>
    </xf>
    <xf numFmtId="0" fontId="47" fillId="0" borderId="0">
      <alignment horizontal="center" vertical="center"/>
    </xf>
    <xf numFmtId="0" fontId="28" fillId="0" borderId="0"/>
    <xf numFmtId="0" fontId="31" fillId="0" borderId="0"/>
    <xf numFmtId="0" fontId="38" fillId="4" borderId="0">
      <alignment horizontal="left" vertical="center"/>
    </xf>
    <xf numFmtId="0" fontId="37" fillId="3" borderId="0">
      <alignment horizontal="center" vertical="center"/>
    </xf>
    <xf numFmtId="0" fontId="43" fillId="0" borderId="0"/>
    <xf numFmtId="0" fontId="43" fillId="0" borderId="0"/>
    <xf numFmtId="0" fontId="38" fillId="4" borderId="0">
      <alignment horizontal="left" vertical="center"/>
    </xf>
    <xf numFmtId="0" fontId="28" fillId="0" borderId="0"/>
    <xf numFmtId="0" fontId="32" fillId="0" borderId="0"/>
    <xf numFmtId="0" fontId="58" fillId="0" borderId="0"/>
    <xf numFmtId="164" fontId="3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7" fillId="0" borderId="0"/>
    <xf numFmtId="0" fontId="26" fillId="0" borderId="0"/>
    <xf numFmtId="0" fontId="26" fillId="0" borderId="0"/>
    <xf numFmtId="0" fontId="25" fillId="0" borderId="0"/>
    <xf numFmtId="0" fontId="44" fillId="0" borderId="0">
      <alignment horizontal="right" vertical="center"/>
    </xf>
    <xf numFmtId="0" fontId="44" fillId="0" borderId="0">
      <alignment horizontal="right" vertical="center"/>
    </xf>
    <xf numFmtId="0" fontId="24" fillId="0" borderId="0"/>
    <xf numFmtId="0" fontId="23" fillId="0" borderId="0"/>
    <xf numFmtId="0" fontId="22" fillId="0" borderId="0"/>
    <xf numFmtId="0" fontId="47" fillId="0" borderId="0">
      <alignment horizontal="center" vertical="center"/>
    </xf>
    <xf numFmtId="0" fontId="46" fillId="0" borderId="0">
      <alignment horizontal="center" vertical="top"/>
    </xf>
    <xf numFmtId="0" fontId="44" fillId="0" borderId="0">
      <alignment horizontal="left" vertical="top"/>
    </xf>
    <xf numFmtId="0" fontId="46" fillId="0" borderId="0">
      <alignment horizontal="left" vertical="top"/>
    </xf>
    <xf numFmtId="0" fontId="46" fillId="0" borderId="4">
      <alignment horizontal="center" vertical="center"/>
    </xf>
    <xf numFmtId="0" fontId="44" fillId="0" borderId="4">
      <alignment horizontal="center" vertical="center"/>
    </xf>
    <xf numFmtId="0" fontId="46" fillId="0" borderId="4">
      <alignment horizontal="left" vertical="center"/>
    </xf>
    <xf numFmtId="0" fontId="46" fillId="0" borderId="2">
      <alignment horizontal="left" vertical="top"/>
    </xf>
    <xf numFmtId="0" fontId="46" fillId="0" borderId="4">
      <alignment horizontal="right" vertical="center"/>
    </xf>
    <xf numFmtId="0" fontId="46" fillId="0" borderId="4">
      <alignment horizontal="right" vertical="top"/>
    </xf>
    <xf numFmtId="0" fontId="46" fillId="0" borderId="0">
      <alignment horizontal="left" vertical="center"/>
    </xf>
    <xf numFmtId="0" fontId="20" fillId="0" borderId="0"/>
    <xf numFmtId="0" fontId="19" fillId="0" borderId="0"/>
    <xf numFmtId="0" fontId="18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1" fillId="0" borderId="0"/>
    <xf numFmtId="165" fontId="4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18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18" fillId="0" borderId="0"/>
    <xf numFmtId="0" fontId="44" fillId="0" borderId="0">
      <alignment horizontal="right" vertical="center"/>
    </xf>
    <xf numFmtId="0" fontId="44" fillId="0" borderId="0">
      <alignment horizontal="right" vertical="center"/>
    </xf>
    <xf numFmtId="0" fontId="46" fillId="0" borderId="4">
      <alignment horizontal="right" vertical="top"/>
    </xf>
    <xf numFmtId="0" fontId="46" fillId="0" borderId="4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8" fillId="0" borderId="0"/>
    <xf numFmtId="165" fontId="4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168" fontId="31" fillId="0" borderId="0" applyFont="0" applyFill="0" applyBorder="0" applyAlignment="0" applyProtection="0"/>
    <xf numFmtId="0" fontId="36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65" fillId="24" borderId="0" applyNumberFormat="0" applyBorder="0" applyAlignment="0" applyProtection="0"/>
    <xf numFmtId="0" fontId="67" fillId="8" borderId="0" applyNumberFormat="0" applyBorder="0" applyAlignment="0" applyProtection="0"/>
    <xf numFmtId="0" fontId="68" fillId="25" borderId="13" applyNumberFormat="0" applyAlignment="0" applyProtection="0"/>
    <xf numFmtId="0" fontId="69" fillId="26" borderId="14" applyNumberFormat="0" applyAlignment="0" applyProtection="0"/>
    <xf numFmtId="0" fontId="70" fillId="0" borderId="0" applyNumberFormat="0" applyFill="0" applyBorder="0" applyAlignment="0" applyProtection="0"/>
    <xf numFmtId="0" fontId="71" fillId="9" borderId="0" applyNumberFormat="0" applyBorder="0" applyAlignment="0" applyProtection="0"/>
    <xf numFmtId="0" fontId="72" fillId="0" borderId="15" applyNumberFormat="0" applyFill="0" applyAlignment="0" applyProtection="0"/>
    <xf numFmtId="0" fontId="73" fillId="0" borderId="16" applyNumberFormat="0" applyFill="0" applyAlignment="0" applyProtection="0"/>
    <xf numFmtId="0" fontId="74" fillId="0" borderId="17" applyNumberFormat="0" applyFill="0" applyAlignment="0" applyProtection="0"/>
    <xf numFmtId="0" fontId="74" fillId="0" borderId="0" applyNumberFormat="0" applyFill="0" applyBorder="0" applyAlignment="0" applyProtection="0"/>
    <xf numFmtId="0" fontId="75" fillId="12" borderId="13" applyNumberFormat="0" applyAlignment="0" applyProtection="0"/>
    <xf numFmtId="0" fontId="76" fillId="0" borderId="18" applyNumberFormat="0" applyFill="0" applyAlignment="0" applyProtection="0"/>
    <xf numFmtId="0" fontId="77" fillId="27" borderId="0" applyNumberFormat="0" applyBorder="0" applyAlignment="0" applyProtection="0"/>
    <xf numFmtId="0" fontId="78" fillId="0" borderId="0" applyNumberFormat="0" applyFill="0" applyBorder="0" applyAlignment="0" applyProtection="0"/>
    <xf numFmtId="0" fontId="31" fillId="28" borderId="19" applyNumberFormat="0" applyFont="0" applyAlignment="0" applyProtection="0"/>
    <xf numFmtId="0" fontId="79" fillId="25" borderId="20" applyNumberFormat="0" applyAlignment="0" applyProtection="0"/>
    <xf numFmtId="0" fontId="38" fillId="4" borderId="0">
      <alignment horizontal="left" vertical="center"/>
    </xf>
    <xf numFmtId="0" fontId="38" fillId="0" borderId="0">
      <alignment horizontal="center" vertical="center"/>
    </xf>
    <xf numFmtId="0" fontId="42" fillId="0" borderId="0">
      <alignment horizontal="center" vertical="center"/>
    </xf>
    <xf numFmtId="0" fontId="38" fillId="0" borderId="0">
      <alignment horizontal="left" vertical="center"/>
    </xf>
    <xf numFmtId="0" fontId="38" fillId="0" borderId="0">
      <alignment horizontal="right" vertical="center"/>
    </xf>
    <xf numFmtId="0" fontId="38" fillId="0" borderId="0">
      <alignment horizontal="center" vertical="center"/>
    </xf>
    <xf numFmtId="0" fontId="38" fillId="0" borderId="0">
      <alignment horizontal="left" vertical="top"/>
    </xf>
    <xf numFmtId="0" fontId="38" fillId="0" borderId="0">
      <alignment horizontal="right" vertical="center"/>
    </xf>
    <xf numFmtId="0" fontId="38" fillId="0" borderId="0">
      <alignment horizontal="left" vertical="center"/>
    </xf>
    <xf numFmtId="0" fontId="34" fillId="3" borderId="0">
      <alignment horizontal="center" vertical="center"/>
    </xf>
    <xf numFmtId="0" fontId="38" fillId="0" borderId="0">
      <alignment horizontal="right" vertical="top"/>
    </xf>
    <xf numFmtId="0" fontId="38" fillId="0" borderId="0">
      <alignment horizontal="left" vertical="top"/>
    </xf>
    <xf numFmtId="0" fontId="80" fillId="0" borderId="0" applyNumberFormat="0" applyFill="0" applyBorder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19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3" fillId="12" borderId="13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4" fillId="25" borderId="20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0" fontId="85" fillId="25" borderId="13" applyNumberFormat="0" applyAlignment="0" applyProtection="0"/>
    <xf numFmtId="169" fontId="31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6" fillId="0" borderId="15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7" fillId="0" borderId="16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17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89" fillId="0" borderId="21" applyNumberFormat="0" applyFill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90" fillId="26" borderId="14" applyNumberFormat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91" fillId="27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0" fontId="31" fillId="28" borderId="19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95" fillId="0" borderId="0"/>
    <xf numFmtId="0" fontId="7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0" fontId="97" fillId="9" borderId="0" applyNumberFormat="0" applyBorder="0" applyAlignment="0" applyProtection="0"/>
    <xf numFmtId="9" fontId="36" fillId="0" borderId="0" applyFont="0" applyFill="0" applyBorder="0" applyAlignment="0" applyProtection="0"/>
    <xf numFmtId="0" fontId="14" fillId="0" borderId="0"/>
    <xf numFmtId="0" fontId="32" fillId="0" borderId="0"/>
    <xf numFmtId="170" fontId="31" fillId="0" borderId="0" applyFont="0" applyFill="0" applyBorder="0" applyAlignment="0" applyProtection="0"/>
    <xf numFmtId="0" fontId="13" fillId="0" borderId="0"/>
    <xf numFmtId="0" fontId="35" fillId="0" borderId="0">
      <alignment horizontal="right" vertical="top" wrapText="1"/>
    </xf>
    <xf numFmtId="0" fontId="35" fillId="0" borderId="4">
      <alignment horizontal="center" wrapText="1"/>
    </xf>
    <xf numFmtId="0" fontId="32" fillId="0" borderId="4" applyBorder="0" applyAlignment="0">
      <alignment horizontal="center" wrapText="1"/>
    </xf>
    <xf numFmtId="0" fontId="35" fillId="0" borderId="0">
      <alignment horizontal="center"/>
    </xf>
    <xf numFmtId="0" fontId="35" fillId="0" borderId="0">
      <alignment horizontal="left" vertical="top"/>
    </xf>
    <xf numFmtId="0" fontId="12" fillId="0" borderId="0"/>
    <xf numFmtId="0" fontId="36" fillId="0" borderId="0"/>
    <xf numFmtId="178" fontId="36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/>
    <xf numFmtId="0" fontId="32" fillId="0" borderId="0"/>
    <xf numFmtId="0" fontId="11" fillId="0" borderId="0"/>
    <xf numFmtId="178" fontId="36" fillId="0" borderId="0" applyFont="0" applyFill="0" applyBorder="0" applyAlignment="0" applyProtection="0"/>
    <xf numFmtId="165" fontId="63" fillId="0" borderId="0" applyFont="0" applyFill="0" applyBorder="0" applyAlignment="0" applyProtection="0"/>
    <xf numFmtId="0" fontId="63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44" fillId="0" borderId="0">
      <alignment horizontal="left" vertical="top"/>
    </xf>
    <xf numFmtId="0" fontId="46" fillId="0" borderId="0">
      <alignment horizontal="left" vertical="top"/>
    </xf>
    <xf numFmtId="0" fontId="44" fillId="0" borderId="0">
      <alignment horizontal="left" vertical="center"/>
    </xf>
    <xf numFmtId="0" fontId="46" fillId="0" borderId="0">
      <alignment horizontal="left" vertical="center"/>
    </xf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47">
    <xf numFmtId="0" fontId="0" fillId="0" borderId="0" xfId="0"/>
    <xf numFmtId="0" fontId="35" fillId="2" borderId="0" xfId="63" applyFont="1" applyFill="1"/>
    <xf numFmtId="0" fontId="35" fillId="2" borderId="0" xfId="63" applyFont="1" applyFill="1" applyAlignment="1">
      <alignment vertical="center"/>
    </xf>
    <xf numFmtId="0" fontId="35" fillId="2" borderId="4" xfId="1" applyFont="1" applyFill="1" applyBorder="1" applyAlignment="1">
      <alignment horizontal="left" vertical="center" wrapText="1" shrinkToFi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11" xfId="1" applyFont="1" applyFill="1" applyBorder="1" applyAlignment="1">
      <alignment horizontal="center" vertical="center" wrapText="1"/>
    </xf>
    <xf numFmtId="0" fontId="31" fillId="0" borderId="0" xfId="1" applyFont="1" applyFill="1"/>
    <xf numFmtId="0" fontId="53" fillId="2" borderId="4" xfId="1" applyFont="1" applyFill="1" applyBorder="1" applyAlignment="1">
      <alignment horizontal="left" vertical="center" wrapText="1"/>
    </xf>
    <xf numFmtId="0" fontId="49" fillId="0" borderId="0" xfId="1" applyFont="1"/>
    <xf numFmtId="0" fontId="50" fillId="3" borderId="0" xfId="1" applyFont="1" applyFill="1"/>
    <xf numFmtId="164" fontId="31" fillId="0" borderId="0" xfId="1" applyNumberFormat="1" applyFont="1"/>
    <xf numFmtId="0" fontId="31" fillId="0" borderId="0" xfId="1" applyFont="1" applyAlignment="1">
      <alignment horizontal="center" vertical="center"/>
    </xf>
    <xf numFmtId="9" fontId="49" fillId="2" borderId="11" xfId="1" applyNumberFormat="1" applyFont="1" applyFill="1" applyBorder="1" applyAlignment="1">
      <alignment horizontal="center" vertical="center" wrapText="1"/>
    </xf>
    <xf numFmtId="4" fontId="51" fillId="2" borderId="4" xfId="1" applyNumberFormat="1" applyFont="1" applyFill="1" applyBorder="1" applyAlignment="1">
      <alignment horizontal="center" vertical="center" wrapText="1"/>
    </xf>
    <xf numFmtId="0" fontId="31" fillId="0" borderId="0" xfId="1" applyFont="1"/>
    <xf numFmtId="0" fontId="33" fillId="2" borderId="0" xfId="63" applyFont="1" applyFill="1" applyAlignment="1">
      <alignment horizontal="left" vertical="center" wrapText="1"/>
    </xf>
    <xf numFmtId="0" fontId="49" fillId="0" borderId="0" xfId="1" applyFont="1" applyFill="1" applyAlignment="1">
      <alignment horizontal="center" vertical="center"/>
    </xf>
    <xf numFmtId="0" fontId="49" fillId="0" borderId="0" xfId="1" applyFont="1" applyFill="1"/>
    <xf numFmtId="0" fontId="48" fillId="0" borderId="0" xfId="1" applyFont="1" applyFill="1" applyAlignment="1">
      <alignment horizontal="center" vertical="center"/>
    </xf>
    <xf numFmtId="0" fontId="49" fillId="0" borderId="0" xfId="1" applyFont="1" applyFill="1" applyAlignment="1">
      <alignment horizontal="left" vertical="top"/>
    </xf>
    <xf numFmtId="0" fontId="51" fillId="0" borderId="0" xfId="1" applyFont="1" applyBorder="1" applyAlignment="1">
      <alignment horizontal="left" vertical="top"/>
    </xf>
    <xf numFmtId="0" fontId="49" fillId="0" borderId="0" xfId="1" applyFont="1" applyBorder="1" applyAlignment="1"/>
    <xf numFmtId="0" fontId="49" fillId="0" borderId="0" xfId="1" applyFont="1" applyBorder="1" applyAlignment="1">
      <alignment horizontal="center" vertical="center"/>
    </xf>
    <xf numFmtId="0" fontId="31" fillId="0" borderId="0" xfId="1" applyFont="1" applyBorder="1" applyAlignment="1"/>
    <xf numFmtId="0" fontId="48" fillId="0" borderId="4" xfId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3" fillId="3" borderId="4" xfId="1" applyFont="1" applyFill="1" applyBorder="1" applyAlignment="1">
      <alignment horizontal="center" vertical="center" wrapText="1"/>
    </xf>
    <xf numFmtId="0" fontId="49" fillId="3" borderId="4" xfId="1" applyFont="1" applyFill="1" applyBorder="1" applyAlignment="1">
      <alignment horizontal="left" vertical="center" wrapText="1"/>
    </xf>
    <xf numFmtId="0" fontId="49" fillId="3" borderId="4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2" fontId="35" fillId="3" borderId="4" xfId="1" applyNumberFormat="1" applyFont="1" applyFill="1" applyBorder="1" applyAlignment="1">
      <alignment horizontal="right" vertical="center"/>
    </xf>
    <xf numFmtId="0" fontId="32" fillId="3" borderId="4" xfId="1" applyFont="1" applyFill="1" applyBorder="1" applyAlignment="1">
      <alignment horizontal="center" vertical="center" wrapText="1"/>
    </xf>
    <xf numFmtId="0" fontId="53" fillId="3" borderId="4" xfId="1" applyFont="1" applyFill="1" applyBorder="1" applyAlignment="1">
      <alignment horizontal="left" vertical="center" wrapText="1"/>
    </xf>
    <xf numFmtId="0" fontId="53" fillId="3" borderId="4" xfId="1" applyFont="1" applyFill="1" applyBorder="1" applyAlignment="1">
      <alignment horizontal="center" vertical="center" wrapText="1"/>
    </xf>
    <xf numFmtId="4" fontId="53" fillId="3" borderId="4" xfId="1" applyNumberFormat="1" applyFont="1" applyFill="1" applyBorder="1" applyAlignment="1">
      <alignment horizontal="right" vertical="center" wrapText="1"/>
    </xf>
    <xf numFmtId="0" fontId="54" fillId="3" borderId="4" xfId="1" applyFont="1" applyFill="1" applyBorder="1" applyAlignment="1">
      <alignment horizontal="center" vertical="center" wrapText="1"/>
    </xf>
    <xf numFmtId="4" fontId="51" fillId="2" borderId="4" xfId="63" applyNumberFormat="1" applyFont="1" applyFill="1" applyBorder="1" applyAlignment="1">
      <alignment horizontal="center" vertical="center" wrapText="1"/>
    </xf>
    <xf numFmtId="0" fontId="53" fillId="2" borderId="4" xfId="63" applyFont="1" applyFill="1" applyBorder="1" applyAlignment="1">
      <alignment horizontal="left" vertical="center" wrapText="1"/>
    </xf>
    <xf numFmtId="0" fontId="49" fillId="2" borderId="4" xfId="63" applyFont="1" applyFill="1" applyBorder="1" applyAlignment="1">
      <alignment horizontal="center" vertical="center" wrapText="1"/>
    </xf>
    <xf numFmtId="9" fontId="49" fillId="2" borderId="4" xfId="63" applyNumberFormat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left" vertical="center" wrapText="1"/>
    </xf>
    <xf numFmtId="4" fontId="35" fillId="0" borderId="4" xfId="1" applyNumberFormat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10" fontId="35" fillId="0" borderId="11" xfId="1" applyNumberFormat="1" applyFont="1" applyFill="1" applyBorder="1" applyAlignment="1">
      <alignment horizontal="center" vertical="center" wrapText="1"/>
    </xf>
    <xf numFmtId="10" fontId="35" fillId="0" borderId="0" xfId="1" applyNumberFormat="1" applyFont="1" applyFill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1" fillId="0" borderId="4" xfId="1" applyFont="1" applyFill="1" applyBorder="1"/>
    <xf numFmtId="0" fontId="53" fillId="0" borderId="4" xfId="1" applyFont="1" applyFill="1" applyBorder="1" applyAlignment="1">
      <alignment horizontal="left" vertical="center" wrapText="1"/>
    </xf>
    <xf numFmtId="0" fontId="53" fillId="0" borderId="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left" vertical="center" wrapText="1"/>
    </xf>
    <xf numFmtId="2" fontId="35" fillId="3" borderId="4" xfId="1" applyNumberFormat="1" applyFont="1" applyFill="1" applyBorder="1" applyAlignment="1">
      <alignment horizontal="center" vertical="center" wrapText="1"/>
    </xf>
    <xf numFmtId="2" fontId="35" fillId="3" borderId="4" xfId="1" applyNumberFormat="1" applyFont="1" applyFill="1" applyBorder="1" applyAlignment="1">
      <alignment horizontal="left" vertical="center"/>
    </xf>
    <xf numFmtId="9" fontId="35" fillId="3" borderId="4" xfId="1" applyNumberFormat="1" applyFont="1" applyFill="1" applyBorder="1" applyAlignment="1">
      <alignment horizontal="center" vertical="center"/>
    </xf>
    <xf numFmtId="166" fontId="35" fillId="3" borderId="4" xfId="1" applyNumberFormat="1" applyFont="1" applyFill="1" applyBorder="1" applyAlignment="1">
      <alignment horizontal="center" vertical="center"/>
    </xf>
    <xf numFmtId="2" fontId="31" fillId="3" borderId="4" xfId="1" applyNumberFormat="1" applyFont="1" applyFill="1" applyBorder="1" applyAlignment="1">
      <alignment horizontal="center"/>
    </xf>
    <xf numFmtId="9" fontId="35" fillId="3" borderId="4" xfId="1" applyNumberFormat="1" applyFont="1" applyFill="1" applyBorder="1" applyAlignment="1">
      <alignment horizontal="left" vertical="center" wrapText="1"/>
    </xf>
    <xf numFmtId="4" fontId="35" fillId="3" borderId="4" xfId="1" applyNumberFormat="1" applyFont="1" applyFill="1" applyBorder="1" applyAlignment="1">
      <alignment horizontal="right" vertical="center" wrapText="1"/>
    </xf>
    <xf numFmtId="10" fontId="35" fillId="3" borderId="4" xfId="1" applyNumberFormat="1" applyFont="1" applyFill="1" applyBorder="1" applyAlignment="1">
      <alignment horizontal="center" vertical="center"/>
    </xf>
    <xf numFmtId="2" fontId="35" fillId="3" borderId="4" xfId="1" applyNumberFormat="1" applyFont="1" applyFill="1" applyBorder="1" applyAlignment="1">
      <alignment horizontal="left" vertical="center" wrapText="1"/>
    </xf>
    <xf numFmtId="0" fontId="33" fillId="3" borderId="4" xfId="1" applyFont="1" applyFill="1" applyBorder="1" applyAlignment="1">
      <alignment horizontal="left" vertical="center" wrapText="1"/>
    </xf>
    <xf numFmtId="2" fontId="33" fillId="3" borderId="4" xfId="1" applyNumberFormat="1" applyFont="1" applyFill="1" applyBorder="1" applyAlignment="1">
      <alignment horizontal="center" vertical="center" wrapText="1"/>
    </xf>
    <xf numFmtId="2" fontId="33" fillId="3" borderId="4" xfId="1" applyNumberFormat="1" applyFont="1" applyFill="1" applyBorder="1" applyAlignment="1">
      <alignment horizontal="left" vertical="center"/>
    </xf>
    <xf numFmtId="9" fontId="33" fillId="3" borderId="4" xfId="1" applyNumberFormat="1" applyFont="1" applyFill="1" applyBorder="1" applyAlignment="1">
      <alignment horizontal="center" vertical="center"/>
    </xf>
    <xf numFmtId="166" fontId="33" fillId="3" borderId="4" xfId="1" applyNumberFormat="1" applyFont="1" applyFill="1" applyBorder="1" applyAlignment="1">
      <alignment horizontal="center" vertical="center"/>
    </xf>
    <xf numFmtId="2" fontId="50" fillId="3" borderId="4" xfId="1" applyNumberFormat="1" applyFont="1" applyFill="1" applyBorder="1" applyAlignment="1">
      <alignment horizontal="center"/>
    </xf>
    <xf numFmtId="9" fontId="33" fillId="3" borderId="4" xfId="1" applyNumberFormat="1" applyFont="1" applyFill="1" applyBorder="1" applyAlignment="1">
      <alignment horizontal="left" vertical="center" wrapText="1"/>
    </xf>
    <xf numFmtId="4" fontId="33" fillId="3" borderId="4" xfId="1" applyNumberFormat="1" applyFont="1" applyFill="1" applyBorder="1" applyAlignment="1">
      <alignment horizontal="right" vertical="center" wrapText="1"/>
    </xf>
    <xf numFmtId="0" fontId="32" fillId="0" borderId="4" xfId="1" applyFont="1" applyBorder="1" applyAlignment="1">
      <alignment horizontal="center" vertical="center"/>
    </xf>
    <xf numFmtId="0" fontId="48" fillId="3" borderId="4" xfId="1" applyFont="1" applyFill="1" applyBorder="1" applyAlignment="1">
      <alignment horizontal="left" vertical="center" wrapText="1"/>
    </xf>
    <xf numFmtId="9" fontId="35" fillId="3" borderId="4" xfId="1" applyNumberFormat="1" applyFont="1" applyFill="1" applyBorder="1" applyAlignment="1">
      <alignment horizontal="center" vertical="center" wrapText="1"/>
    </xf>
    <xf numFmtId="2" fontId="35" fillId="3" borderId="4" xfId="1" applyNumberFormat="1" applyFont="1" applyFill="1" applyBorder="1" applyAlignment="1">
      <alignment horizontal="center" vertical="center"/>
    </xf>
    <xf numFmtId="0" fontId="31" fillId="0" borderId="0" xfId="1" applyFont="1" applyFill="1" applyBorder="1"/>
    <xf numFmtId="0" fontId="48" fillId="0" borderId="4" xfId="1" applyFont="1" applyBorder="1" applyAlignment="1">
      <alignment horizontal="left" vertical="center" wrapText="1"/>
    </xf>
    <xf numFmtId="0" fontId="49" fillId="0" borderId="4" xfId="1" applyFont="1" applyBorder="1"/>
    <xf numFmtId="164" fontId="48" fillId="0" borderId="4" xfId="3" applyFont="1" applyBorder="1" applyAlignment="1"/>
    <xf numFmtId="0" fontId="31" fillId="0" borderId="4" xfId="1" applyFont="1" applyBorder="1"/>
    <xf numFmtId="167" fontId="48" fillId="0" borderId="5" xfId="1" applyNumberFormat="1" applyFont="1" applyBorder="1" applyAlignment="1"/>
    <xf numFmtId="4" fontId="33" fillId="3" borderId="5" xfId="1" applyNumberFormat="1" applyFont="1" applyFill="1" applyBorder="1" applyAlignment="1">
      <alignment horizontal="right" vertical="center" wrapText="1"/>
    </xf>
    <xf numFmtId="0" fontId="31" fillId="0" borderId="4" xfId="1" applyFont="1" applyBorder="1" applyAlignment="1"/>
    <xf numFmtId="167" fontId="48" fillId="0" borderId="4" xfId="1" applyNumberFormat="1" applyFont="1" applyBorder="1" applyAlignment="1"/>
    <xf numFmtId="0" fontId="31" fillId="0" borderId="0" xfId="1" applyFont="1" applyBorder="1"/>
    <xf numFmtId="9" fontId="33" fillId="0" borderId="0" xfId="1" applyNumberFormat="1" applyFont="1" applyBorder="1" applyAlignment="1">
      <alignment horizontal="left"/>
    </xf>
    <xf numFmtId="4" fontId="33" fillId="3" borderId="0" xfId="1" applyNumberFormat="1" applyFont="1" applyFill="1" applyBorder="1" applyAlignment="1">
      <alignment horizontal="center" vertical="center" wrapText="1"/>
    </xf>
    <xf numFmtId="9" fontId="35" fillId="0" borderId="0" xfId="1" applyNumberFormat="1" applyFont="1" applyBorder="1" applyAlignment="1">
      <alignment horizontal="left"/>
    </xf>
    <xf numFmtId="0" fontId="56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9" fillId="0" borderId="0" xfId="1" applyFont="1" applyAlignment="1">
      <alignment vertical="center"/>
    </xf>
    <xf numFmtId="0" fontId="31" fillId="0" borderId="0" xfId="1" applyFont="1" applyAlignment="1">
      <alignment vertical="center"/>
    </xf>
    <xf numFmtId="0" fontId="33" fillId="2" borderId="4" xfId="63" applyFont="1" applyFill="1" applyBorder="1" applyAlignment="1">
      <alignment horizontal="center"/>
    </xf>
    <xf numFmtId="0" fontId="35" fillId="2" borderId="4" xfId="63" applyFont="1" applyFill="1" applyBorder="1"/>
    <xf numFmtId="0" fontId="21" fillId="0" borderId="4" xfId="0" applyFont="1" applyBorder="1" applyAlignment="1">
      <alignment vertical="center"/>
    </xf>
    <xf numFmtId="0" fontId="62" fillId="0" borderId="0" xfId="0" applyFont="1" applyBorder="1" applyAlignment="1">
      <alignment vertical="center" wrapText="1"/>
    </xf>
    <xf numFmtId="0" fontId="62" fillId="0" borderId="0" xfId="0" applyFont="1" applyBorder="1" applyAlignment="1">
      <alignment horizontal="justify" vertical="center" wrapText="1"/>
    </xf>
    <xf numFmtId="4" fontId="62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35" fillId="2" borderId="0" xfId="63" applyFont="1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1" fillId="0" borderId="0" xfId="0" applyFont="1" applyBorder="1" applyAlignment="1">
      <alignment vertical="center"/>
    </xf>
    <xf numFmtId="0" fontId="59" fillId="0" borderId="0" xfId="0" applyFont="1" applyFill="1" applyAlignment="1">
      <alignment horizontal="center"/>
    </xf>
    <xf numFmtId="0" fontId="59" fillId="0" borderId="0" xfId="0" applyFont="1" applyFill="1"/>
    <xf numFmtId="4" fontId="59" fillId="0" borderId="0" xfId="0" applyNumberFormat="1" applyFont="1" applyFill="1"/>
    <xf numFmtId="0" fontId="59" fillId="0" borderId="0" xfId="0" applyFont="1" applyAlignment="1">
      <alignment horizontal="right"/>
    </xf>
    <xf numFmtId="0" fontId="99" fillId="0" borderId="0" xfId="0" applyFont="1"/>
    <xf numFmtId="4" fontId="99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2" fontId="0" fillId="0" borderId="0" xfId="0" applyNumberFormat="1"/>
    <xf numFmtId="176" fontId="0" fillId="0" borderId="0" xfId="0" applyNumberFormat="1"/>
    <xf numFmtId="2" fontId="59" fillId="0" borderId="0" xfId="0" applyNumberFormat="1" applyFont="1" applyFill="1" applyAlignment="1">
      <alignment horizontal="center"/>
    </xf>
    <xf numFmtId="0" fontId="32" fillId="0" borderId="0" xfId="63"/>
    <xf numFmtId="2" fontId="57" fillId="2" borderId="0" xfId="63" applyNumberFormat="1" applyFont="1" applyFill="1"/>
    <xf numFmtId="0" fontId="99" fillId="0" borderId="0" xfId="0" applyFont="1" applyBorder="1"/>
    <xf numFmtId="4" fontId="99" fillId="0" borderId="0" xfId="0" applyNumberFormat="1" applyFont="1" applyBorder="1" applyAlignment="1">
      <alignment horizontal="right"/>
    </xf>
    <xf numFmtId="0" fontId="105" fillId="0" borderId="0" xfId="63" applyFont="1"/>
    <xf numFmtId="0" fontId="52" fillId="0" borderId="0" xfId="63" applyFont="1"/>
    <xf numFmtId="4" fontId="52" fillId="0" borderId="0" xfId="63" applyNumberFormat="1" applyFont="1" applyAlignment="1">
      <alignment vertical="center" wrapText="1"/>
    </xf>
    <xf numFmtId="49" fontId="105" fillId="0" borderId="0" xfId="63" applyNumberFormat="1" applyFont="1"/>
    <xf numFmtId="49" fontId="106" fillId="0" borderId="0" xfId="63" applyNumberFormat="1" applyFont="1"/>
    <xf numFmtId="49" fontId="105" fillId="0" borderId="0" xfId="63" applyNumberFormat="1" applyFont="1" applyAlignment="1"/>
    <xf numFmtId="0" fontId="107" fillId="0" borderId="0" xfId="63" applyFont="1" applyBorder="1" applyAlignment="1"/>
    <xf numFmtId="0" fontId="108" fillId="0" borderId="0" xfId="63" applyFont="1" applyBorder="1" applyAlignment="1"/>
    <xf numFmtId="0" fontId="107" fillId="0" borderId="10" xfId="63" applyFont="1" applyBorder="1" applyAlignment="1">
      <alignment horizontal="center"/>
    </xf>
    <xf numFmtId="0" fontId="104" fillId="0" borderId="0" xfId="0" applyFont="1" applyAlignment="1">
      <alignment vertical="center"/>
    </xf>
    <xf numFmtId="0" fontId="62" fillId="0" borderId="0" xfId="0" applyFont="1"/>
    <xf numFmtId="0" fontId="62" fillId="6" borderId="4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center" vertical="center" wrapText="1"/>
    </xf>
    <xf numFmtId="0" fontId="62" fillId="2" borderId="4" xfId="0" applyFont="1" applyFill="1" applyBorder="1" applyAlignment="1">
      <alignment horizontal="left" vertical="center" wrapText="1"/>
    </xf>
    <xf numFmtId="4" fontId="62" fillId="2" borderId="4" xfId="0" applyNumberFormat="1" applyFont="1" applyFill="1" applyBorder="1" applyAlignment="1">
      <alignment horizontal="center" vertical="center" wrapText="1"/>
    </xf>
    <xf numFmtId="0" fontId="104" fillId="6" borderId="4" xfId="0" applyFont="1" applyFill="1" applyBorder="1" applyAlignment="1">
      <alignment vertical="center" wrapText="1"/>
    </xf>
    <xf numFmtId="4" fontId="104" fillId="6" borderId="4" xfId="0" applyNumberFormat="1" applyFont="1" applyFill="1" applyBorder="1" applyAlignment="1">
      <alignment horizontal="center" vertical="center" wrapText="1"/>
    </xf>
    <xf numFmtId="0" fontId="62" fillId="0" borderId="4" xfId="0" applyFont="1" applyBorder="1" applyAlignment="1">
      <alignment vertical="center" wrapText="1"/>
    </xf>
    <xf numFmtId="0" fontId="62" fillId="0" borderId="4" xfId="0" applyFont="1" applyBorder="1" applyAlignment="1">
      <alignment horizontal="justify" vertical="center" wrapText="1"/>
    </xf>
    <xf numFmtId="4" fontId="62" fillId="0" borderId="4" xfId="0" applyNumberFormat="1" applyFont="1" applyBorder="1" applyAlignment="1">
      <alignment horizontal="center" vertical="center" wrapText="1"/>
    </xf>
    <xf numFmtId="0" fontId="106" fillId="0" borderId="0" xfId="0" applyFont="1"/>
    <xf numFmtId="4" fontId="105" fillId="0" borderId="4" xfId="63" applyNumberFormat="1" applyFont="1" applyBorder="1" applyAlignment="1">
      <alignment horizontal="center"/>
    </xf>
    <xf numFmtId="0" fontId="105" fillId="0" borderId="0" xfId="0" applyFont="1" applyAlignment="1">
      <alignment vertical="center"/>
    </xf>
    <xf numFmtId="0" fontId="105" fillId="0" borderId="0" xfId="0" applyFont="1"/>
    <xf numFmtId="0" fontId="105" fillId="0" borderId="0" xfId="0" applyFont="1" applyAlignment="1">
      <alignment horizontal="center"/>
    </xf>
    <xf numFmtId="0" fontId="105" fillId="0" borderId="4" xfId="0" applyFont="1" applyBorder="1" applyAlignment="1">
      <alignment horizontal="center" vertical="center" wrapText="1"/>
    </xf>
    <xf numFmtId="0" fontId="105" fillId="0" borderId="4" xfId="0" applyFont="1" applyBorder="1" applyAlignment="1">
      <alignment wrapText="1"/>
    </xf>
    <xf numFmtId="3" fontId="62" fillId="0" borderId="4" xfId="0" applyNumberFormat="1" applyFont="1" applyBorder="1" applyAlignment="1">
      <alignment horizontal="center" vertical="center"/>
    </xf>
    <xf numFmtId="174" fontId="62" fillId="0" borderId="4" xfId="0" applyNumberFormat="1" applyFont="1" applyBorder="1" applyAlignment="1">
      <alignment horizontal="center" vertical="center"/>
    </xf>
    <xf numFmtId="0" fontId="105" fillId="0" borderId="4" xfId="0" applyFont="1" applyBorder="1"/>
    <xf numFmtId="174" fontId="105" fillId="0" borderId="4" xfId="0" applyNumberFormat="1" applyFont="1" applyBorder="1" applyAlignment="1">
      <alignment horizontal="center" vertical="center"/>
    </xf>
    <xf numFmtId="4" fontId="62" fillId="0" borderId="4" xfId="0" applyNumberFormat="1" applyFont="1" applyBorder="1" applyAlignment="1">
      <alignment horizontal="center" vertical="center"/>
    </xf>
    <xf numFmtId="4" fontId="105" fillId="0" borderId="4" xfId="0" applyNumberFormat="1" applyFont="1" applyBorder="1" applyAlignment="1">
      <alignment horizontal="center"/>
    </xf>
    <xf numFmtId="0" fontId="105" fillId="0" borderId="0" xfId="0" applyFont="1" applyBorder="1"/>
    <xf numFmtId="4" fontId="62" fillId="0" borderId="0" xfId="0" applyNumberFormat="1" applyFont="1" applyBorder="1" applyAlignment="1">
      <alignment horizontal="center" vertical="center"/>
    </xf>
    <xf numFmtId="0" fontId="105" fillId="2" borderId="0" xfId="63" applyFont="1" applyFill="1"/>
    <xf numFmtId="0" fontId="105" fillId="2" borderId="10" xfId="63" applyFont="1" applyFill="1" applyBorder="1"/>
    <xf numFmtId="0" fontId="105" fillId="2" borderId="0" xfId="63" applyFont="1" applyFill="1" applyAlignment="1">
      <alignment vertical="center"/>
    </xf>
    <xf numFmtId="0" fontId="52" fillId="2" borderId="10" xfId="63" applyFont="1" applyFill="1" applyBorder="1" applyAlignment="1">
      <alignment horizontal="right"/>
    </xf>
    <xf numFmtId="49" fontId="52" fillId="2" borderId="4" xfId="63" applyNumberFormat="1" applyFont="1" applyFill="1" applyBorder="1" applyAlignment="1">
      <alignment horizontal="center" vertical="center" wrapText="1"/>
    </xf>
    <xf numFmtId="0" fontId="52" fillId="2" borderId="4" xfId="63" applyFont="1" applyFill="1" applyBorder="1" applyAlignment="1">
      <alignment horizontal="center" vertical="center" wrapText="1"/>
    </xf>
    <xf numFmtId="49" fontId="105" fillId="2" borderId="4" xfId="63" applyNumberFormat="1" applyFont="1" applyFill="1" applyBorder="1" applyAlignment="1">
      <alignment horizontal="center" vertical="center" wrapText="1"/>
    </xf>
    <xf numFmtId="0" fontId="105" fillId="0" borderId="4" xfId="0" applyFont="1" applyBorder="1" applyAlignment="1">
      <alignment vertical="center"/>
    </xf>
    <xf numFmtId="0" fontId="105" fillId="2" borderId="4" xfId="63" applyFont="1" applyFill="1" applyBorder="1" applyAlignment="1">
      <alignment horizontal="center" vertical="center" wrapText="1"/>
    </xf>
    <xf numFmtId="49" fontId="105" fillId="2" borderId="8" xfId="63" applyNumberFormat="1" applyFont="1" applyFill="1" applyBorder="1" applyAlignment="1">
      <alignment horizontal="left" vertical="center" wrapText="1"/>
    </xf>
    <xf numFmtId="4" fontId="110" fillId="2" borderId="4" xfId="63" applyNumberFormat="1" applyFont="1" applyFill="1" applyBorder="1" applyAlignment="1">
      <alignment horizontal="center" vertical="center" wrapText="1"/>
    </xf>
    <xf numFmtId="3" fontId="105" fillId="2" borderId="4" xfId="63" applyNumberFormat="1" applyFont="1" applyFill="1" applyBorder="1" applyAlignment="1">
      <alignment horizontal="right" vertical="center" wrapText="1"/>
    </xf>
    <xf numFmtId="49" fontId="52" fillId="2" borderId="0" xfId="63" applyNumberFormat="1" applyFont="1" applyFill="1" applyBorder="1" applyAlignment="1">
      <alignment horizontal="right" vertical="center" wrapText="1"/>
    </xf>
    <xf numFmtId="3" fontId="52" fillId="0" borderId="0" xfId="63" applyNumberFormat="1" applyFont="1" applyFill="1" applyBorder="1" applyAlignment="1">
      <alignment horizontal="right" vertical="center" wrapText="1"/>
    </xf>
    <xf numFmtId="0" fontId="62" fillId="0" borderId="0" xfId="132" applyFont="1" applyFill="1" applyAlignment="1">
      <alignment horizontal="center"/>
    </xf>
    <xf numFmtId="0" fontId="62" fillId="0" borderId="0" xfId="132" applyFont="1" applyFill="1"/>
    <xf numFmtId="0" fontId="62" fillId="0" borderId="0" xfId="132" applyFont="1" applyFill="1" applyAlignment="1">
      <alignment wrapText="1"/>
    </xf>
    <xf numFmtId="4" fontId="62" fillId="0" borderId="0" xfId="132" applyNumberFormat="1" applyFont="1" applyFill="1"/>
    <xf numFmtId="0" fontId="62" fillId="0" borderId="4" xfId="93" quotePrefix="1" applyFont="1" applyFill="1" applyBorder="1" applyAlignment="1">
      <alignment horizontal="center" vertical="center" wrapText="1"/>
    </xf>
    <xf numFmtId="4" fontId="62" fillId="0" borderId="4" xfId="93" quotePrefix="1" applyNumberFormat="1" applyFont="1" applyFill="1" applyBorder="1" applyAlignment="1">
      <alignment horizontal="center" vertical="center" wrapText="1"/>
    </xf>
    <xf numFmtId="0" fontId="62" fillId="0" borderId="4" xfId="95" quotePrefix="1" applyFont="1" applyFill="1" applyBorder="1" applyAlignment="1">
      <alignment horizontal="left" vertical="top" wrapText="1"/>
    </xf>
    <xf numFmtId="165" fontId="62" fillId="0" borderId="4" xfId="102" quotePrefix="1" applyNumberFormat="1" applyFont="1" applyFill="1" applyBorder="1" applyAlignment="1">
      <alignment horizontal="center" vertical="center" wrapText="1"/>
    </xf>
    <xf numFmtId="0" fontId="62" fillId="0" borderId="4" xfId="132" applyFont="1" applyFill="1" applyBorder="1" applyAlignment="1">
      <alignment wrapText="1"/>
    </xf>
    <xf numFmtId="2" fontId="62" fillId="0" borderId="4" xfId="102" quotePrefix="1" applyNumberFormat="1" applyFont="1" applyFill="1" applyBorder="1" applyAlignment="1">
      <alignment horizontal="center" vertical="center" wrapText="1"/>
    </xf>
    <xf numFmtId="0" fontId="62" fillId="0" borderId="4" xfId="102" quotePrefix="1" applyFont="1" applyFill="1" applyBorder="1" applyAlignment="1">
      <alignment horizontal="center" vertical="center" wrapText="1"/>
    </xf>
    <xf numFmtId="0" fontId="62" fillId="0" borderId="4" xfId="102" quotePrefix="1" applyNumberFormat="1" applyFont="1" applyFill="1" applyBorder="1" applyAlignment="1">
      <alignment horizontal="center" vertical="center" wrapText="1"/>
    </xf>
    <xf numFmtId="0" fontId="105" fillId="6" borderId="4" xfId="0" applyFont="1" applyFill="1" applyBorder="1" applyAlignment="1">
      <alignment horizontal="center" wrapText="1"/>
    </xf>
    <xf numFmtId="0" fontId="105" fillId="6" borderId="4" xfId="0" applyFont="1" applyFill="1" applyBorder="1" applyAlignment="1">
      <alignment horizontal="left" vertical="center" wrapText="1"/>
    </xf>
    <xf numFmtId="0" fontId="105" fillId="6" borderId="4" xfId="95" quotePrefix="1" applyFont="1" applyFill="1" applyBorder="1" applyAlignment="1">
      <alignment horizontal="left" vertical="center" wrapText="1"/>
    </xf>
    <xf numFmtId="165" fontId="105" fillId="6" borderId="4" xfId="102" quotePrefix="1" applyNumberFormat="1" applyFont="1" applyFill="1" applyBorder="1" applyAlignment="1">
      <alignment horizontal="center" vertical="center" wrapText="1"/>
    </xf>
    <xf numFmtId="0" fontId="105" fillId="6" borderId="4" xfId="132" applyFont="1" applyFill="1" applyBorder="1" applyAlignment="1">
      <alignment vertical="center" wrapText="1"/>
    </xf>
    <xf numFmtId="0" fontId="105" fillId="6" borderId="4" xfId="0" applyFont="1" applyFill="1" applyBorder="1" applyAlignment="1">
      <alignment horizontal="center" vertical="center" wrapText="1"/>
    </xf>
    <xf numFmtId="4" fontId="105" fillId="6" borderId="4" xfId="99" applyNumberFormat="1" applyFont="1" applyFill="1" applyBorder="1" applyAlignment="1">
      <alignment wrapText="1"/>
    </xf>
    <xf numFmtId="0" fontId="105" fillId="0" borderId="4" xfId="0" applyFont="1" applyBorder="1" applyAlignment="1">
      <alignment horizontal="center" wrapText="1"/>
    </xf>
    <xf numFmtId="0" fontId="105" fillId="0" borderId="4" xfId="0" quotePrefix="1" applyFont="1" applyFill="1" applyBorder="1" applyAlignment="1">
      <alignment vertical="center" wrapText="1"/>
    </xf>
    <xf numFmtId="0" fontId="105" fillId="0" borderId="4" xfId="95" quotePrefix="1" applyFont="1" applyFill="1" applyBorder="1" applyAlignment="1">
      <alignment horizontal="left" vertical="center" wrapText="1"/>
    </xf>
    <xf numFmtId="10" fontId="105" fillId="0" borderId="4" xfId="1921" quotePrefix="1" applyNumberFormat="1" applyFont="1" applyFill="1" applyBorder="1" applyAlignment="1">
      <alignment horizontal="center" vertical="center" wrapText="1"/>
    </xf>
    <xf numFmtId="0" fontId="105" fillId="0" borderId="4" xfId="102" quotePrefix="1" applyFont="1" applyFill="1" applyBorder="1" applyAlignment="1">
      <alignment horizontal="left" vertical="center" wrapText="1"/>
    </xf>
    <xf numFmtId="0" fontId="105" fillId="0" borderId="4" xfId="132" applyFont="1" applyFill="1" applyBorder="1" applyAlignment="1">
      <alignment vertical="center" wrapText="1"/>
    </xf>
    <xf numFmtId="0" fontId="105" fillId="0" borderId="4" xfId="132" applyFont="1" applyFill="1" applyBorder="1" applyAlignment="1">
      <alignment horizontal="center" wrapText="1"/>
    </xf>
    <xf numFmtId="0" fontId="105" fillId="0" borderId="4" xfId="0" applyFont="1" applyBorder="1" applyAlignment="1">
      <alignment horizontal="left" vertical="center" wrapText="1"/>
    </xf>
    <xf numFmtId="0" fontId="105" fillId="0" borderId="4" xfId="95" quotePrefix="1" applyFont="1" applyFill="1" applyBorder="1" applyAlignment="1">
      <alignment horizontal="left" vertical="top" wrapText="1"/>
    </xf>
    <xf numFmtId="0" fontId="105" fillId="0" borderId="4" xfId="102" quotePrefix="1" applyFont="1" applyFill="1" applyBorder="1" applyAlignment="1">
      <alignment horizontal="center" vertical="top" wrapText="1"/>
    </xf>
    <xf numFmtId="0" fontId="105" fillId="0" borderId="4" xfId="102" quotePrefix="1" applyFont="1" applyFill="1" applyBorder="1" applyAlignment="1">
      <alignment horizontal="left" vertical="top" wrapText="1"/>
    </xf>
    <xf numFmtId="0" fontId="105" fillId="0" borderId="4" xfId="132" applyFont="1" applyFill="1" applyBorder="1" applyAlignment="1">
      <alignment wrapText="1"/>
    </xf>
    <xf numFmtId="0" fontId="105" fillId="0" borderId="0" xfId="0" applyFont="1" applyAlignment="1">
      <alignment horizontal="left" vertical="top" wrapText="1"/>
    </xf>
    <xf numFmtId="4" fontId="105" fillId="2" borderId="4" xfId="63" applyNumberFormat="1" applyFont="1" applyFill="1" applyBorder="1" applyAlignment="1">
      <alignment horizontal="center" vertical="center" wrapText="1"/>
    </xf>
    <xf numFmtId="4" fontId="52" fillId="2" borderId="4" xfId="63" applyNumberFormat="1" applyFont="1" applyFill="1" applyBorder="1" applyAlignment="1">
      <alignment horizontal="center" vertical="center" wrapText="1"/>
    </xf>
    <xf numFmtId="4" fontId="62" fillId="0" borderId="4" xfId="102" quotePrefix="1" applyNumberFormat="1" applyFont="1" applyFill="1" applyBorder="1" applyAlignment="1">
      <alignment horizontal="center" vertical="center" wrapText="1"/>
    </xf>
    <xf numFmtId="0" fontId="114" fillId="0" borderId="4" xfId="0" applyFont="1" applyBorder="1" applyAlignment="1">
      <alignment horizontal="center" vertical="center" wrapText="1"/>
    </xf>
    <xf numFmtId="0" fontId="114" fillId="2" borderId="4" xfId="0" applyFont="1" applyFill="1" applyBorder="1" applyAlignment="1">
      <alignment horizontal="center" vertical="center" wrapText="1"/>
    </xf>
    <xf numFmtId="4" fontId="105" fillId="0" borderId="4" xfId="132" applyNumberFormat="1" applyFont="1" applyFill="1" applyBorder="1" applyAlignment="1">
      <alignment horizontal="center" wrapText="1"/>
    </xf>
    <xf numFmtId="4" fontId="105" fillId="0" borderId="4" xfId="99" applyNumberFormat="1" applyFont="1" applyFill="1" applyBorder="1" applyAlignment="1">
      <alignment horizontal="center" wrapText="1"/>
    </xf>
    <xf numFmtId="4" fontId="52" fillId="0" borderId="0" xfId="63" applyNumberFormat="1" applyFont="1" applyFill="1" applyBorder="1" applyAlignment="1">
      <alignment horizontal="center" vertical="center" wrapText="1"/>
    </xf>
    <xf numFmtId="0" fontId="62" fillId="30" borderId="4" xfId="0" applyFont="1" applyFill="1" applyBorder="1" applyAlignment="1">
      <alignment horizontal="center"/>
    </xf>
    <xf numFmtId="0" fontId="105" fillId="30" borderId="4" xfId="0" applyFont="1" applyFill="1" applyBorder="1" applyAlignment="1">
      <alignment horizontal="center"/>
    </xf>
    <xf numFmtId="4" fontId="105" fillId="0" borderId="4" xfId="0" applyNumberFormat="1" applyFont="1" applyBorder="1" applyAlignment="1">
      <alignment horizontal="center" vertical="center"/>
    </xf>
    <xf numFmtId="0" fontId="106" fillId="0" borderId="0" xfId="0" applyFont="1" applyAlignment="1">
      <alignment horizontal="left" wrapText="1"/>
    </xf>
    <xf numFmtId="175" fontId="105" fillId="0" borderId="0" xfId="0" applyNumberFormat="1" applyFont="1" applyAlignment="1">
      <alignment horizontal="center" vertical="top"/>
    </xf>
    <xf numFmtId="0" fontId="106" fillId="0" borderId="0" xfId="63" applyFont="1"/>
    <xf numFmtId="0" fontId="36" fillId="0" borderId="0" xfId="1932"/>
    <xf numFmtId="0" fontId="119" fillId="0" borderId="1" xfId="1" applyFont="1" applyFill="1" applyBorder="1" applyAlignment="1">
      <alignment vertical="center"/>
    </xf>
    <xf numFmtId="0" fontId="120" fillId="0" borderId="2" xfId="1" applyFont="1" applyFill="1" applyBorder="1" applyAlignment="1">
      <alignment vertical="center"/>
    </xf>
    <xf numFmtId="0" fontId="120" fillId="0" borderId="2" xfId="1" applyFont="1" applyFill="1" applyBorder="1" applyAlignment="1">
      <alignment horizontal="center" vertical="center"/>
    </xf>
    <xf numFmtId="0" fontId="120" fillId="0" borderId="3" xfId="1" applyFont="1" applyFill="1" applyBorder="1" applyAlignment="1">
      <alignment horizontal="right" vertical="center"/>
    </xf>
    <xf numFmtId="4" fontId="35" fillId="0" borderId="7" xfId="1" applyNumberFormat="1" applyFont="1" applyFill="1" applyBorder="1" applyAlignment="1">
      <alignment horizontal="center" vertical="center" wrapText="1"/>
    </xf>
    <xf numFmtId="4" fontId="35" fillId="0" borderId="8" xfId="1" applyNumberFormat="1" applyFont="1" applyFill="1" applyBorder="1" applyAlignment="1">
      <alignment horizontal="center" vertical="center" wrapText="1"/>
    </xf>
    <xf numFmtId="178" fontId="36" fillId="0" borderId="0" xfId="1932" applyNumberFormat="1"/>
    <xf numFmtId="0" fontId="33" fillId="0" borderId="4" xfId="1" applyFont="1" applyFill="1" applyBorder="1" applyAlignment="1">
      <alignment horizontal="center" vertical="center"/>
    </xf>
    <xf numFmtId="165" fontId="33" fillId="0" borderId="6" xfId="2" applyFont="1" applyFill="1" applyBorder="1" applyAlignment="1">
      <alignment horizontal="right" vertical="center" wrapText="1"/>
    </xf>
    <xf numFmtId="10" fontId="35" fillId="0" borderId="4" xfId="1" applyNumberFormat="1" applyFont="1" applyFill="1" applyBorder="1" applyAlignment="1">
      <alignment horizontal="center" vertical="center" wrapText="1"/>
    </xf>
    <xf numFmtId="168" fontId="35" fillId="0" borderId="4" xfId="1" applyNumberFormat="1" applyFont="1" applyFill="1" applyBorder="1" applyAlignment="1">
      <alignment horizontal="center" vertical="center" wrapText="1"/>
    </xf>
    <xf numFmtId="4" fontId="35" fillId="0" borderId="4" xfId="1" applyNumberFormat="1" applyFont="1" applyFill="1" applyBorder="1" applyAlignment="1">
      <alignment horizontal="center" vertical="center"/>
    </xf>
    <xf numFmtId="3" fontId="35" fillId="0" borderId="4" xfId="1" applyNumberFormat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top" wrapText="1"/>
    </xf>
    <xf numFmtId="166" fontId="35" fillId="0" borderId="4" xfId="1" applyNumberFormat="1" applyFont="1" applyFill="1" applyBorder="1" applyAlignment="1">
      <alignment horizontal="center" vertical="center" wrapText="1"/>
    </xf>
    <xf numFmtId="9" fontId="35" fillId="0" borderId="4" xfId="1" applyNumberFormat="1" applyFont="1" applyFill="1" applyBorder="1" applyAlignment="1">
      <alignment horizontal="center" vertical="center" wrapText="1"/>
    </xf>
    <xf numFmtId="2" fontId="35" fillId="0" borderId="4" xfId="1" applyNumberFormat="1" applyFont="1" applyFill="1" applyBorder="1" applyAlignment="1">
      <alignment horizontal="left" vertical="center"/>
    </xf>
    <xf numFmtId="2" fontId="35" fillId="0" borderId="4" xfId="1" applyNumberFormat="1" applyFont="1" applyFill="1" applyBorder="1" applyAlignment="1">
      <alignment horizontal="center" vertical="center"/>
    </xf>
    <xf numFmtId="4" fontId="33" fillId="0" borderId="4" xfId="1" applyNumberFormat="1" applyFont="1" applyFill="1" applyBorder="1" applyAlignment="1">
      <alignment horizontal="right" vertical="center"/>
    </xf>
    <xf numFmtId="0" fontId="35" fillId="0" borderId="7" xfId="1" applyFont="1" applyFill="1" applyBorder="1" applyAlignment="1">
      <alignment horizontal="center" vertical="center"/>
    </xf>
    <xf numFmtId="167" fontId="33" fillId="0" borderId="4" xfId="1" applyNumberFormat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left" vertical="center" wrapText="1" shrinkToFit="1"/>
    </xf>
    <xf numFmtId="2" fontId="35" fillId="0" borderId="4" xfId="1" applyNumberFormat="1" applyFont="1" applyFill="1" applyBorder="1" applyAlignment="1">
      <alignment horizontal="center" vertical="center" wrapText="1"/>
    </xf>
    <xf numFmtId="1" fontId="35" fillId="0" borderId="4" xfId="1" applyNumberFormat="1" applyFont="1" applyFill="1" applyBorder="1" applyAlignment="1">
      <alignment horizontal="center" vertical="center" wrapText="1"/>
    </xf>
    <xf numFmtId="0" fontId="49" fillId="0" borderId="4" xfId="1" applyFont="1" applyFill="1" applyBorder="1" applyAlignment="1">
      <alignment horizontal="left" vertical="center" wrapText="1"/>
    </xf>
    <xf numFmtId="166" fontId="35" fillId="0" borderId="4" xfId="1" applyNumberFormat="1" applyFont="1" applyFill="1" applyBorder="1" applyAlignment="1">
      <alignment horizontal="center" vertical="center"/>
    </xf>
    <xf numFmtId="4" fontId="53" fillId="0" borderId="4" xfId="1" applyNumberFormat="1" applyFont="1" applyFill="1" applyBorder="1" applyAlignment="1">
      <alignment horizontal="center" vertical="center" wrapText="1"/>
    </xf>
    <xf numFmtId="9" fontId="49" fillId="0" borderId="11" xfId="1" applyNumberFormat="1" applyFont="1" applyFill="1" applyBorder="1" applyAlignment="1">
      <alignment horizontal="center" vertical="center" wrapText="1"/>
    </xf>
    <xf numFmtId="9" fontId="49" fillId="0" borderId="4" xfId="1" applyNumberFormat="1" applyFont="1" applyFill="1" applyBorder="1" applyAlignment="1">
      <alignment horizontal="center" vertical="center" wrapText="1"/>
    </xf>
    <xf numFmtId="0" fontId="33" fillId="0" borderId="4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left" vertical="center"/>
    </xf>
    <xf numFmtId="0" fontId="32" fillId="0" borderId="4" xfId="1" applyFont="1" applyFill="1" applyBorder="1" applyAlignment="1">
      <alignment horizontal="center" vertical="center" wrapText="1"/>
    </xf>
    <xf numFmtId="1" fontId="31" fillId="0" borderId="0" xfId="1" applyNumberFormat="1" applyFont="1" applyFill="1"/>
    <xf numFmtId="9" fontId="35" fillId="0" borderId="4" xfId="1" applyNumberFormat="1" applyFont="1" applyFill="1" applyBorder="1" applyAlignment="1">
      <alignment horizontal="left" vertical="center" wrapText="1"/>
    </xf>
    <xf numFmtId="176" fontId="35" fillId="0" borderId="4" xfId="1" applyNumberFormat="1" applyFont="1" applyFill="1" applyBorder="1" applyAlignment="1">
      <alignment horizontal="center" vertical="center" wrapText="1"/>
    </xf>
    <xf numFmtId="9" fontId="35" fillId="0" borderId="4" xfId="1" applyNumberFormat="1" applyFont="1" applyFill="1" applyBorder="1" applyAlignment="1">
      <alignment horizontal="center" vertical="center"/>
    </xf>
    <xf numFmtId="2" fontId="31" fillId="0" borderId="4" xfId="1" applyNumberFormat="1" applyFont="1" applyFill="1" applyBorder="1" applyAlignment="1">
      <alignment horizontal="center" vertical="center"/>
    </xf>
    <xf numFmtId="0" fontId="52" fillId="0" borderId="4" xfId="1" applyFont="1" applyFill="1" applyBorder="1" applyAlignment="1">
      <alignment horizontal="center"/>
    </xf>
    <xf numFmtId="0" fontId="31" fillId="0" borderId="4" xfId="1" applyFont="1" applyFill="1" applyBorder="1" applyAlignment="1">
      <alignment horizontal="center" vertical="center"/>
    </xf>
    <xf numFmtId="4" fontId="33" fillId="0" borderId="4" xfId="1" applyNumberFormat="1" applyFont="1" applyFill="1" applyBorder="1" applyAlignment="1">
      <alignment horizontal="center" vertical="center" wrapText="1"/>
    </xf>
    <xf numFmtId="10" fontId="35" fillId="0" borderId="4" xfId="1" applyNumberFormat="1" applyFont="1" applyFill="1" applyBorder="1" applyAlignment="1">
      <alignment horizontal="center" vertical="center"/>
    </xf>
    <xf numFmtId="2" fontId="35" fillId="0" borderId="4" xfId="1" applyNumberFormat="1" applyFont="1" applyFill="1" applyBorder="1" applyAlignment="1">
      <alignment horizontal="center"/>
    </xf>
    <xf numFmtId="2" fontId="35" fillId="0" borderId="4" xfId="1" applyNumberFormat="1" applyFont="1" applyFill="1" applyBorder="1" applyAlignment="1">
      <alignment horizontal="left" vertical="center" wrapText="1"/>
    </xf>
    <xf numFmtId="0" fontId="32" fillId="0" borderId="4" xfId="1" applyFont="1" applyFill="1" applyBorder="1" applyAlignment="1">
      <alignment horizontal="center" vertical="center"/>
    </xf>
    <xf numFmtId="0" fontId="35" fillId="0" borderId="4" xfId="1" applyFont="1" applyFill="1" applyBorder="1"/>
    <xf numFmtId="164" fontId="33" fillId="0" borderId="4" xfId="98" applyFont="1" applyFill="1" applyBorder="1" applyAlignment="1"/>
    <xf numFmtId="4" fontId="33" fillId="0" borderId="4" xfId="1" applyNumberFormat="1" applyFont="1" applyFill="1" applyBorder="1" applyAlignment="1">
      <alignment horizontal="right"/>
    </xf>
    <xf numFmtId="0" fontId="31" fillId="0" borderId="4" xfId="1" applyFont="1" applyFill="1" applyBorder="1" applyAlignment="1">
      <alignment vertical="center"/>
    </xf>
    <xf numFmtId="167" fontId="33" fillId="0" borderId="4" xfId="1" applyNumberFormat="1" applyFont="1" applyFill="1" applyBorder="1" applyAlignment="1">
      <alignment vertical="center"/>
    </xf>
    <xf numFmtId="0" fontId="33" fillId="0" borderId="7" xfId="1" applyFont="1" applyFill="1" applyBorder="1"/>
    <xf numFmtId="0" fontId="35" fillId="0" borderId="8" xfId="1" applyFont="1" applyFill="1" applyBorder="1"/>
    <xf numFmtId="0" fontId="35" fillId="0" borderId="8" xfId="1" applyFont="1" applyFill="1" applyBorder="1" applyAlignment="1">
      <alignment horizontal="center" vertical="center"/>
    </xf>
    <xf numFmtId="0" fontId="33" fillId="0" borderId="8" xfId="1" applyFont="1" applyFill="1" applyBorder="1"/>
    <xf numFmtId="0" fontId="35" fillId="0" borderId="8" xfId="1" applyFont="1" applyFill="1" applyBorder="1" applyAlignment="1">
      <alignment horizontal="right"/>
    </xf>
    <xf numFmtId="4" fontId="53" fillId="0" borderId="4" xfId="1" applyNumberFormat="1" applyFont="1" applyFill="1" applyBorder="1" applyAlignment="1">
      <alignment horizontal="right"/>
    </xf>
    <xf numFmtId="0" fontId="35" fillId="0" borderId="0" xfId="1" applyFont="1" applyFill="1" applyAlignment="1">
      <alignment vertical="center"/>
    </xf>
    <xf numFmtId="0" fontId="35" fillId="0" borderId="0" xfId="1" applyFont="1" applyFill="1" applyBorder="1" applyAlignment="1">
      <alignment vertical="center"/>
    </xf>
    <xf numFmtId="9" fontId="33" fillId="0" borderId="0" xfId="1" applyNumberFormat="1" applyFont="1" applyFill="1" applyBorder="1" applyAlignment="1">
      <alignment vertical="center"/>
    </xf>
    <xf numFmtId="9" fontId="33" fillId="0" borderId="0" xfId="1" applyNumberFormat="1" applyFont="1" applyFill="1" applyBorder="1" applyAlignment="1">
      <alignment horizontal="center" vertical="center"/>
    </xf>
    <xf numFmtId="10" fontId="33" fillId="0" borderId="0" xfId="4" applyNumberFormat="1" applyFont="1" applyFill="1" applyBorder="1" applyAlignment="1">
      <alignment horizontal="center" vertical="center"/>
    </xf>
    <xf numFmtId="177" fontId="35" fillId="0" borderId="0" xfId="1" applyNumberFormat="1" applyFont="1" applyFill="1" applyBorder="1" applyAlignment="1">
      <alignment horizontal="right" vertical="center"/>
    </xf>
    <xf numFmtId="0" fontId="54" fillId="0" borderId="5" xfId="1937" applyFont="1" applyFill="1" applyBorder="1" applyAlignment="1">
      <alignment horizontal="left" vertical="top" wrapText="1"/>
    </xf>
    <xf numFmtId="0" fontId="32" fillId="0" borderId="5" xfId="1937" applyFill="1" applyBorder="1" applyAlignment="1">
      <alignment horizontal="left" vertical="top" wrapText="1"/>
    </xf>
    <xf numFmtId="0" fontId="32" fillId="0" borderId="5" xfId="1937" applyFont="1" applyFill="1" applyBorder="1" applyAlignment="1">
      <alignment horizontal="left" vertical="top" wrapText="1"/>
    </xf>
    <xf numFmtId="2" fontId="32" fillId="0" borderId="5" xfId="1937" applyNumberFormat="1" applyFont="1" applyFill="1" applyBorder="1" applyAlignment="1">
      <alignment horizontal="left" vertical="top" wrapText="1"/>
    </xf>
    <xf numFmtId="4" fontId="32" fillId="0" borderId="1" xfId="1937" applyNumberFormat="1" applyFill="1" applyBorder="1" applyAlignment="1">
      <alignment horizontal="right" vertical="top" wrapText="1"/>
    </xf>
    <xf numFmtId="49" fontId="54" fillId="0" borderId="5" xfId="1937" applyNumberFormat="1" applyFont="1" applyFill="1" applyBorder="1" applyAlignment="1">
      <alignment horizontal="right" vertical="top" wrapText="1"/>
    </xf>
    <xf numFmtId="0" fontId="54" fillId="0" borderId="27" xfId="1937" applyFont="1" applyFill="1" applyBorder="1" applyAlignment="1">
      <alignment horizontal="left" vertical="top" wrapText="1"/>
    </xf>
    <xf numFmtId="0" fontId="54" fillId="0" borderId="1" xfId="1937" applyFont="1" applyFill="1" applyBorder="1" applyAlignment="1">
      <alignment horizontal="right" vertical="top" wrapText="1"/>
    </xf>
    <xf numFmtId="0" fontId="32" fillId="0" borderId="28" xfId="1937" applyFont="1" applyFill="1" applyBorder="1" applyAlignment="1">
      <alignment horizontal="left" vertical="top" wrapText="1"/>
    </xf>
    <xf numFmtId="0" fontId="54" fillId="0" borderId="28" xfId="1937" applyFont="1" applyFill="1" applyBorder="1" applyAlignment="1">
      <alignment horizontal="left" vertical="top" wrapText="1"/>
    </xf>
    <xf numFmtId="0" fontId="32" fillId="0" borderId="28" xfId="1937" applyFill="1" applyBorder="1" applyAlignment="1">
      <alignment horizontal="left" vertical="top" wrapText="1"/>
    </xf>
    <xf numFmtId="49" fontId="54" fillId="0" borderId="4" xfId="1937" applyNumberFormat="1" applyFont="1" applyFill="1" applyBorder="1" applyAlignment="1">
      <alignment horizontal="right" vertical="top" wrapText="1"/>
    </xf>
    <xf numFmtId="0" fontId="32" fillId="0" borderId="11" xfId="1937" applyFill="1" applyBorder="1" applyAlignment="1">
      <alignment horizontal="left" vertical="top" wrapText="1"/>
    </xf>
    <xf numFmtId="49" fontId="54" fillId="0" borderId="9" xfId="1937" quotePrefix="1" applyNumberFormat="1" applyFont="1" applyFill="1" applyBorder="1" applyAlignment="1">
      <alignment horizontal="right" vertical="top" wrapText="1"/>
    </xf>
    <xf numFmtId="0" fontId="54" fillId="0" borderId="9" xfId="1937" applyFont="1" applyFill="1" applyBorder="1" applyAlignment="1">
      <alignment horizontal="left" vertical="top" wrapText="1"/>
    </xf>
    <xf numFmtId="0" fontId="32" fillId="0" borderId="9" xfId="1937" applyFill="1" applyBorder="1" applyAlignment="1">
      <alignment horizontal="left" vertical="top" wrapText="1"/>
    </xf>
    <xf numFmtId="0" fontId="32" fillId="0" borderId="1" xfId="1937" applyFont="1" applyFill="1" applyBorder="1" applyAlignment="1">
      <alignment horizontal="right" vertical="top" wrapText="1"/>
    </xf>
    <xf numFmtId="0" fontId="32" fillId="0" borderId="4" xfId="1937" applyFill="1" applyBorder="1" applyAlignment="1">
      <alignment horizontal="left" vertical="top" wrapText="1"/>
    </xf>
    <xf numFmtId="0" fontId="32" fillId="0" borderId="4" xfId="1937" applyFill="1" applyBorder="1" applyAlignment="1">
      <alignment horizontal="right" vertical="top" wrapText="1"/>
    </xf>
    <xf numFmtId="0" fontId="54" fillId="0" borderId="11" xfId="1937" applyFont="1" applyFill="1" applyBorder="1" applyAlignment="1">
      <alignment horizontal="left" vertical="top" wrapText="1"/>
    </xf>
    <xf numFmtId="177" fontId="54" fillId="0" borderId="11" xfId="1937" applyNumberFormat="1" applyFont="1" applyFill="1" applyBorder="1" applyAlignment="1">
      <alignment horizontal="right" vertical="top" wrapText="1"/>
    </xf>
    <xf numFmtId="0" fontId="32" fillId="0" borderId="4" xfId="1937" applyFont="1" applyFill="1" applyBorder="1" applyAlignment="1">
      <alignment horizontal="left" vertical="top" wrapText="1"/>
    </xf>
    <xf numFmtId="9" fontId="32" fillId="0" borderId="4" xfId="1937" applyNumberFormat="1" applyFont="1" applyFill="1" applyBorder="1" applyAlignment="1">
      <alignment horizontal="right" vertical="top" wrapText="1"/>
    </xf>
    <xf numFmtId="0" fontId="54" fillId="0" borderId="4" xfId="1937" applyFont="1" applyFill="1" applyBorder="1" applyAlignment="1">
      <alignment horizontal="left" vertical="top" wrapText="1"/>
    </xf>
    <xf numFmtId="177" fontId="54" fillId="0" borderId="4" xfId="1937" applyNumberFormat="1" applyFont="1" applyFill="1" applyBorder="1" applyAlignment="1">
      <alignment horizontal="right" vertical="top" wrapText="1"/>
    </xf>
    <xf numFmtId="0" fontId="54" fillId="0" borderId="4" xfId="1937" applyFont="1" applyFill="1" applyBorder="1" applyAlignment="1">
      <alignment horizontal="right" vertical="top" wrapText="1"/>
    </xf>
    <xf numFmtId="2" fontId="54" fillId="0" borderId="4" xfId="1937" applyNumberFormat="1" applyFont="1" applyFill="1" applyBorder="1" applyAlignment="1">
      <alignment horizontal="left" vertical="top" wrapText="1"/>
    </xf>
    <xf numFmtId="49" fontId="54" fillId="0" borderId="4" xfId="1937" applyNumberFormat="1" applyFont="1" applyFill="1" applyBorder="1" applyAlignment="1">
      <alignment horizontal="center" vertical="top" wrapText="1"/>
    </xf>
    <xf numFmtId="49" fontId="54" fillId="0" borderId="11" xfId="1937" applyNumberFormat="1" applyFont="1" applyFill="1" applyBorder="1" applyAlignment="1">
      <alignment horizontal="center" vertical="top" wrapText="1"/>
    </xf>
    <xf numFmtId="2" fontId="54" fillId="0" borderId="11" xfId="1937" applyNumberFormat="1" applyFont="1" applyFill="1" applyBorder="1" applyAlignment="1">
      <alignment horizontal="left" vertical="top" wrapText="1"/>
    </xf>
    <xf numFmtId="0" fontId="54" fillId="0" borderId="11" xfId="1937" applyFont="1" applyFill="1" applyBorder="1" applyAlignment="1">
      <alignment horizontal="right" vertical="top" wrapText="1"/>
    </xf>
    <xf numFmtId="9" fontId="32" fillId="0" borderId="4" xfId="1937" applyNumberFormat="1" applyFont="1" applyFill="1" applyBorder="1" applyAlignment="1">
      <alignment horizontal="left" vertical="top" wrapText="1"/>
    </xf>
    <xf numFmtId="4" fontId="32" fillId="0" borderId="4" xfId="1937" applyNumberFormat="1" applyFont="1" applyFill="1" applyBorder="1" applyAlignment="1">
      <alignment horizontal="right" vertical="top" wrapText="1"/>
    </xf>
    <xf numFmtId="4" fontId="125" fillId="0" borderId="4" xfId="1937" applyNumberFormat="1" applyFont="1" applyFill="1" applyBorder="1" applyAlignment="1">
      <alignment horizontal="right" vertical="top" wrapText="1"/>
    </xf>
    <xf numFmtId="4" fontId="32" fillId="0" borderId="4" xfId="1937" applyNumberFormat="1" applyFont="1" applyFill="1" applyBorder="1" applyAlignment="1">
      <alignment horizontal="left" vertical="top" wrapText="1"/>
    </xf>
    <xf numFmtId="177" fontId="32" fillId="0" borderId="4" xfId="1937" applyNumberFormat="1" applyFont="1" applyFill="1" applyBorder="1" applyAlignment="1">
      <alignment horizontal="right" vertical="top" wrapText="1"/>
    </xf>
    <xf numFmtId="0" fontId="126" fillId="0" borderId="4" xfId="1937" applyFont="1" applyFill="1" applyBorder="1" applyAlignment="1">
      <alignment horizontal="left" vertical="top" wrapText="1"/>
    </xf>
    <xf numFmtId="9" fontId="126" fillId="0" borderId="4" xfId="1937" applyNumberFormat="1" applyFont="1" applyFill="1" applyBorder="1" applyAlignment="1">
      <alignment horizontal="left" vertical="top" wrapText="1"/>
    </xf>
    <xf numFmtId="0" fontId="78" fillId="0" borderId="0" xfId="1" applyFont="1" applyFill="1" applyBorder="1" applyAlignment="1">
      <alignment vertical="center"/>
    </xf>
    <xf numFmtId="0" fontId="130" fillId="0" borderId="0" xfId="1" applyFont="1" applyFill="1" applyBorder="1" applyAlignment="1">
      <alignment vertical="center"/>
    </xf>
    <xf numFmtId="0" fontId="78" fillId="0" borderId="0" xfId="1" applyFont="1" applyFill="1" applyBorder="1" applyAlignment="1">
      <alignment vertical="justify"/>
    </xf>
    <xf numFmtId="0" fontId="78" fillId="0" borderId="0" xfId="1941" applyFont="1" applyFill="1" applyBorder="1" applyAlignment="1">
      <alignment horizontal="left" vertical="center"/>
    </xf>
    <xf numFmtId="3" fontId="35" fillId="0" borderId="8" xfId="1" applyNumberFormat="1" applyFont="1" applyFill="1" applyBorder="1" applyAlignment="1">
      <alignment horizontal="center" vertical="center" wrapText="1"/>
    </xf>
    <xf numFmtId="10" fontId="35" fillId="0" borderId="6" xfId="1" applyNumberFormat="1" applyFont="1" applyFill="1" applyBorder="1" applyAlignment="1">
      <alignment horizontal="center" vertical="center" wrapText="1"/>
    </xf>
    <xf numFmtId="4" fontId="35" fillId="0" borderId="7" xfId="1" applyNumberFormat="1" applyFont="1" applyFill="1" applyBorder="1" applyAlignment="1">
      <alignment horizontal="center" vertical="center"/>
    </xf>
    <xf numFmtId="4" fontId="35" fillId="0" borderId="8" xfId="1" applyNumberFormat="1" applyFont="1" applyFill="1" applyBorder="1" applyAlignment="1">
      <alignment horizontal="center" vertical="center"/>
    </xf>
    <xf numFmtId="3" fontId="35" fillId="0" borderId="8" xfId="1" applyNumberFormat="1" applyFont="1" applyFill="1" applyBorder="1" applyAlignment="1">
      <alignment horizontal="center" vertical="center"/>
    </xf>
    <xf numFmtId="168" fontId="35" fillId="0" borderId="6" xfId="1" applyNumberFormat="1" applyFont="1" applyFill="1" applyBorder="1" applyAlignment="1">
      <alignment horizontal="center" vertical="center" wrapText="1"/>
    </xf>
    <xf numFmtId="166" fontId="35" fillId="0" borderId="8" xfId="1" applyNumberFormat="1" applyFont="1" applyFill="1" applyBorder="1" applyAlignment="1">
      <alignment horizontal="center" vertical="center" wrapText="1"/>
    </xf>
    <xf numFmtId="0" fontId="35" fillId="0" borderId="4" xfId="1932" applyFont="1" applyFill="1" applyBorder="1" applyAlignment="1">
      <alignment horizontal="left" vertical="center" wrapText="1"/>
    </xf>
    <xf numFmtId="165" fontId="35" fillId="0" borderId="6" xfId="1933" applyNumberFormat="1" applyFont="1" applyFill="1" applyBorder="1" applyAlignment="1">
      <alignment horizontal="left" vertical="center" wrapText="1"/>
    </xf>
    <xf numFmtId="179" fontId="35" fillId="0" borderId="6" xfId="1933" applyNumberFormat="1" applyFont="1" applyFill="1" applyBorder="1" applyAlignment="1">
      <alignment horizontal="left" vertical="center" wrapText="1"/>
    </xf>
    <xf numFmtId="0" fontId="35" fillId="0" borderId="4" xfId="1" applyFont="1" applyFill="1" applyBorder="1" applyAlignment="1">
      <alignment vertical="center" wrapText="1"/>
    </xf>
    <xf numFmtId="165" fontId="35" fillId="0" borderId="7" xfId="1" applyNumberFormat="1" applyFont="1" applyFill="1" applyBorder="1" applyAlignment="1">
      <alignment horizontal="center" vertical="center" wrapText="1"/>
    </xf>
    <xf numFmtId="165" fontId="35" fillId="0" borderId="8" xfId="1" applyNumberFormat="1" applyFont="1" applyFill="1" applyBorder="1" applyAlignment="1">
      <alignment horizontal="center" vertical="center" wrapText="1"/>
    </xf>
    <xf numFmtId="9" fontId="35" fillId="0" borderId="8" xfId="1935" applyFont="1" applyFill="1" applyBorder="1" applyAlignment="1">
      <alignment horizontal="center" vertical="center" wrapText="1"/>
    </xf>
    <xf numFmtId="9" fontId="35" fillId="0" borderId="8" xfId="1" applyNumberFormat="1" applyFont="1" applyFill="1" applyBorder="1" applyAlignment="1">
      <alignment horizontal="center" vertical="center" wrapText="1"/>
    </xf>
    <xf numFmtId="0" fontId="105" fillId="0" borderId="4" xfId="0" applyFont="1" applyBorder="1" applyAlignment="1">
      <alignment vertical="center" wrapText="1"/>
    </xf>
    <xf numFmtId="49" fontId="105" fillId="0" borderId="4" xfId="63" applyNumberFormat="1" applyFont="1" applyFill="1" applyBorder="1" applyAlignment="1">
      <alignment horizontal="center" vertical="center" wrapText="1"/>
    </xf>
    <xf numFmtId="3" fontId="105" fillId="0" borderId="4" xfId="63" applyNumberFormat="1" applyFont="1" applyFill="1" applyBorder="1" applyAlignment="1">
      <alignment horizontal="center" vertical="center" wrapText="1"/>
    </xf>
    <xf numFmtId="3" fontId="105" fillId="0" borderId="4" xfId="63" applyNumberFormat="1" applyFont="1" applyFill="1" applyBorder="1" applyAlignment="1">
      <alignment horizontal="center" vertical="center"/>
    </xf>
    <xf numFmtId="0" fontId="114" fillId="0" borderId="4" xfId="0" applyFont="1" applyFill="1" applyBorder="1" applyAlignment="1">
      <alignment horizontal="center" vertical="center" wrapText="1"/>
    </xf>
    <xf numFmtId="1" fontId="62" fillId="30" borderId="4" xfId="0" applyNumberFormat="1" applyFont="1" applyFill="1" applyBorder="1" applyAlignment="1">
      <alignment horizontal="center"/>
    </xf>
    <xf numFmtId="0" fontId="105" fillId="30" borderId="5" xfId="0" applyFont="1" applyFill="1" applyBorder="1" applyAlignment="1">
      <alignment horizontal="center" vertical="center" wrapText="1"/>
    </xf>
    <xf numFmtId="9" fontId="109" fillId="30" borderId="11" xfId="0" applyNumberFormat="1" applyFont="1" applyFill="1" applyBorder="1" applyAlignment="1">
      <alignment horizontal="center" vertical="center" wrapText="1"/>
    </xf>
    <xf numFmtId="0" fontId="105" fillId="0" borderId="0" xfId="0" applyFont="1" applyFill="1" applyBorder="1" applyAlignment="1">
      <alignment horizontal="left" indent="3"/>
    </xf>
    <xf numFmtId="4" fontId="105" fillId="0" borderId="4" xfId="63" applyNumberFormat="1" applyFont="1" applyFill="1" applyBorder="1" applyAlignment="1">
      <alignment horizontal="center" vertical="center"/>
    </xf>
    <xf numFmtId="4" fontId="105" fillId="0" borderId="4" xfId="63" applyNumberFormat="1" applyFont="1" applyFill="1" applyBorder="1" applyAlignment="1">
      <alignment horizontal="center" vertical="center" wrapText="1"/>
    </xf>
    <xf numFmtId="0" fontId="32" fillId="0" borderId="0" xfId="1937" applyFill="1" applyAlignment="1">
      <alignment wrapText="1"/>
    </xf>
    <xf numFmtId="0" fontId="32" fillId="0" borderId="0" xfId="1937" applyFill="1" applyAlignment="1">
      <alignment vertical="top"/>
    </xf>
    <xf numFmtId="0" fontId="32" fillId="0" borderId="0" xfId="1937" applyFill="1" applyAlignment="1">
      <alignment vertical="top" wrapText="1"/>
    </xf>
    <xf numFmtId="0" fontId="123" fillId="0" borderId="0" xfId="1937" applyFont="1" applyFill="1" applyAlignment="1">
      <alignment vertical="top"/>
    </xf>
    <xf numFmtId="0" fontId="32" fillId="0" borderId="0" xfId="1937" applyFill="1"/>
    <xf numFmtId="0" fontId="54" fillId="0" borderId="7" xfId="1937" applyFont="1" applyFill="1" applyBorder="1" applyAlignment="1">
      <alignment horizontal="right" vertical="top" wrapText="1"/>
    </xf>
    <xf numFmtId="0" fontId="126" fillId="0" borderId="0" xfId="1937" applyFont="1" applyFill="1" applyAlignment="1">
      <alignment wrapText="1"/>
    </xf>
    <xf numFmtId="4" fontId="62" fillId="0" borderId="4" xfId="0" applyNumberFormat="1" applyFont="1" applyFill="1" applyBorder="1" applyAlignment="1">
      <alignment horizontal="center" vertical="center"/>
    </xf>
    <xf numFmtId="0" fontId="32" fillId="0" borderId="0" xfId="1929" applyFont="1" applyBorder="1">
      <alignment horizontal="center"/>
    </xf>
    <xf numFmtId="0" fontId="32" fillId="0" borderId="0" xfId="1929" applyFont="1" applyBorder="1" applyAlignment="1">
      <alignment horizontal="right"/>
    </xf>
    <xf numFmtId="0" fontId="32" fillId="0" borderId="0" xfId="1929" applyFont="1" applyBorder="1" applyAlignment="1">
      <alignment wrapText="1"/>
    </xf>
    <xf numFmtId="0" fontId="111" fillId="0" borderId="4" xfId="1929" applyFont="1" applyBorder="1" applyAlignment="1">
      <alignment horizontal="center" vertical="center" wrapText="1"/>
    </xf>
    <xf numFmtId="0" fontId="111" fillId="0" borderId="0" xfId="1930" applyFont="1">
      <alignment horizontal="left" vertical="top"/>
    </xf>
    <xf numFmtId="0" fontId="32" fillId="0" borderId="5" xfId="1928" applyBorder="1">
      <alignment horizontal="center" wrapText="1"/>
    </xf>
    <xf numFmtId="0" fontId="32" fillId="0" borderId="1" xfId="1928" applyBorder="1" applyAlignment="1">
      <alignment horizontal="center" wrapText="1"/>
    </xf>
    <xf numFmtId="10" fontId="105" fillId="4" borderId="7" xfId="0" applyNumberFormat="1" applyFont="1" applyFill="1" applyBorder="1" applyAlignment="1">
      <alignment vertical="center"/>
    </xf>
    <xf numFmtId="0" fontId="105" fillId="4" borderId="6" xfId="0" applyFont="1" applyFill="1" applyBorder="1" applyAlignment="1">
      <alignment vertical="center"/>
    </xf>
    <xf numFmtId="4" fontId="62" fillId="2" borderId="4" xfId="102" quotePrefix="1" applyNumberFormat="1" applyFont="1" applyFill="1" applyBorder="1" applyAlignment="1">
      <alignment horizontal="center" vertical="center" wrapText="1"/>
    </xf>
    <xf numFmtId="4" fontId="105" fillId="6" borderId="4" xfId="102" quotePrefix="1" applyNumberFormat="1" applyFont="1" applyFill="1" applyBorder="1" applyAlignment="1">
      <alignment horizontal="center" vertical="center" wrapText="1"/>
    </xf>
    <xf numFmtId="0" fontId="114" fillId="31" borderId="4" xfId="0" applyFont="1" applyFill="1" applyBorder="1" applyAlignment="1">
      <alignment horizontal="center" vertical="center" wrapText="1"/>
    </xf>
    <xf numFmtId="4" fontId="105" fillId="0" borderId="4" xfId="0" applyNumberFormat="1" applyFont="1" applyFill="1" applyBorder="1" applyAlignment="1">
      <alignment horizontal="center" vertical="center"/>
    </xf>
    <xf numFmtId="0" fontId="105" fillId="0" borderId="0" xfId="63" applyNumberFormat="1" applyFont="1" applyAlignment="1">
      <alignment vertical="center"/>
    </xf>
    <xf numFmtId="0" fontId="35" fillId="0" borderId="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33" fillId="0" borderId="6" xfId="1" applyFont="1" applyFill="1" applyBorder="1" applyAlignment="1">
      <alignment horizontal="left" vertical="center"/>
    </xf>
    <xf numFmtId="0" fontId="35" fillId="0" borderId="7" xfId="1" applyFont="1" applyFill="1" applyBorder="1" applyAlignment="1">
      <alignment horizontal="center" vertical="center" wrapText="1"/>
    </xf>
    <xf numFmtId="0" fontId="35" fillId="0" borderId="8" xfId="1" applyFont="1" applyFill="1" applyBorder="1" applyAlignment="1">
      <alignment horizontal="center" vertical="center" wrapText="1"/>
    </xf>
    <xf numFmtId="0" fontId="35" fillId="0" borderId="6" xfId="1" applyFont="1" applyFill="1" applyBorder="1" applyAlignment="1">
      <alignment horizontal="center" vertical="center" wrapText="1"/>
    </xf>
    <xf numFmtId="182" fontId="35" fillId="0" borderId="4" xfId="99" applyNumberFormat="1" applyFont="1" applyFill="1" applyBorder="1" applyAlignment="1">
      <alignment horizontal="right" vertical="center"/>
    </xf>
    <xf numFmtId="182" fontId="33" fillId="0" borderId="6" xfId="99" applyNumberFormat="1" applyFont="1" applyFill="1" applyBorder="1" applyAlignment="1">
      <alignment horizontal="right" vertical="center" wrapText="1"/>
    </xf>
    <xf numFmtId="9" fontId="35" fillId="0" borderId="6" xfId="1932" applyNumberFormat="1" applyFont="1" applyFill="1" applyBorder="1" applyAlignment="1">
      <alignment horizontal="center" vertical="center" wrapText="1"/>
    </xf>
    <xf numFmtId="182" fontId="35" fillId="0" borderId="4" xfId="99" applyNumberFormat="1" applyFont="1" applyFill="1" applyBorder="1" applyAlignment="1">
      <alignment horizontal="right" vertical="center" wrapText="1"/>
    </xf>
    <xf numFmtId="182" fontId="33" fillId="0" borderId="4" xfId="99" applyNumberFormat="1" applyFont="1" applyFill="1" applyBorder="1" applyAlignment="1">
      <alignment horizontal="right" vertical="center" wrapText="1"/>
    </xf>
    <xf numFmtId="182" fontId="33" fillId="0" borderId="4" xfId="99" applyNumberFormat="1" applyFont="1" applyFill="1" applyBorder="1" applyAlignment="1">
      <alignment horizontal="right" vertical="center"/>
    </xf>
    <xf numFmtId="0" fontId="98" fillId="0" borderId="4" xfId="1932" applyFont="1" applyBorder="1"/>
    <xf numFmtId="182" fontId="98" fillId="0" borderId="4" xfId="99" applyNumberFormat="1" applyFont="1" applyBorder="1" applyAlignment="1">
      <alignment horizontal="right"/>
    </xf>
    <xf numFmtId="0" fontId="3" fillId="0" borderId="0" xfId="1961" applyFill="1"/>
    <xf numFmtId="0" fontId="51" fillId="2" borderId="7" xfId="1" applyFont="1" applyFill="1" applyBorder="1" applyAlignment="1">
      <alignment horizontal="left" vertical="top"/>
    </xf>
    <xf numFmtId="0" fontId="49" fillId="2" borderId="8" xfId="1" applyFont="1" applyFill="1" applyBorder="1" applyAlignment="1"/>
    <xf numFmtId="0" fontId="49" fillId="2" borderId="8" xfId="1" applyFont="1" applyFill="1" applyBorder="1" applyAlignment="1">
      <alignment horizontal="center" vertical="center"/>
    </xf>
    <xf numFmtId="0" fontId="31" fillId="2" borderId="6" xfId="1" applyFont="1" applyFill="1" applyBorder="1" applyAlignment="1"/>
    <xf numFmtId="0" fontId="48" fillId="2" borderId="4" xfId="1" applyFont="1" applyFill="1" applyBorder="1" applyAlignment="1">
      <alignment horizontal="center" vertical="center" wrapText="1"/>
    </xf>
    <xf numFmtId="0" fontId="35" fillId="2" borderId="4" xfId="1" applyFont="1" applyFill="1" applyBorder="1" applyAlignment="1">
      <alignment horizontal="center" vertical="center" wrapText="1"/>
    </xf>
    <xf numFmtId="0" fontId="3" fillId="0" borderId="0" xfId="1961" applyFill="1" applyBorder="1" applyAlignment="1">
      <alignment horizontal="left" vertical="center" wrapText="1"/>
    </xf>
    <xf numFmtId="0" fontId="121" fillId="0" borderId="0" xfId="1961" applyFont="1" applyFill="1"/>
    <xf numFmtId="0" fontId="3" fillId="0" borderId="0" xfId="1961" applyFill="1" applyBorder="1"/>
    <xf numFmtId="0" fontId="53" fillId="0" borderId="4" xfId="1961" applyFont="1" applyFill="1" applyBorder="1" applyAlignment="1">
      <alignment horizontal="left" vertical="center" wrapText="1"/>
    </xf>
    <xf numFmtId="4" fontId="51" fillId="0" borderId="4" xfId="1961" applyNumberFormat="1" applyFont="1" applyFill="1" applyBorder="1" applyAlignment="1">
      <alignment horizontal="center" vertical="center" wrapText="1"/>
    </xf>
    <xf numFmtId="0" fontId="49" fillId="0" borderId="4" xfId="1961" applyFont="1" applyFill="1" applyBorder="1" applyAlignment="1">
      <alignment horizontal="center" vertical="center" wrapText="1"/>
    </xf>
    <xf numFmtId="9" fontId="49" fillId="0" borderId="4" xfId="1961" applyNumberFormat="1" applyFont="1" applyFill="1" applyBorder="1" applyAlignment="1">
      <alignment horizontal="center" vertical="center" wrapText="1"/>
    </xf>
    <xf numFmtId="0" fontId="35" fillId="0" borderId="4" xfId="1961" applyFont="1" applyFill="1" applyBorder="1" applyAlignment="1">
      <alignment horizontal="left" vertical="center" wrapText="1"/>
    </xf>
    <xf numFmtId="0" fontId="3" fillId="0" borderId="0" xfId="1961" applyFill="1" applyAlignment="1">
      <alignment vertical="center"/>
    </xf>
    <xf numFmtId="0" fontId="31" fillId="2" borderId="0" xfId="1" applyFont="1" applyFill="1" applyBorder="1" applyAlignment="1">
      <alignment horizontal="center" vertical="center"/>
    </xf>
    <xf numFmtId="0" fontId="54" fillId="2" borderId="0" xfId="1" applyFont="1" applyFill="1" applyBorder="1"/>
    <xf numFmtId="0" fontId="32" fillId="2" borderId="0" xfId="1" applyFont="1" applyFill="1" applyBorder="1"/>
    <xf numFmtId="0" fontId="32" fillId="2" borderId="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right"/>
    </xf>
    <xf numFmtId="4" fontId="53" fillId="2" borderId="0" xfId="1" applyNumberFormat="1" applyFont="1" applyFill="1" applyBorder="1" applyAlignment="1">
      <alignment horizontal="right"/>
    </xf>
    <xf numFmtId="4" fontId="3" fillId="0" borderId="0" xfId="1961" applyNumberFormat="1" applyFill="1"/>
    <xf numFmtId="165" fontId="3" fillId="0" borderId="0" xfId="1961" applyNumberFormat="1" applyFill="1"/>
    <xf numFmtId="0" fontId="3" fillId="2" borderId="0" xfId="1961" applyFill="1"/>
    <xf numFmtId="0" fontId="32" fillId="0" borderId="25" xfId="1937" applyFill="1" applyBorder="1" applyAlignment="1">
      <alignment horizontal="center" vertical="center" wrapText="1"/>
    </xf>
    <xf numFmtId="0" fontId="32" fillId="0" borderId="26" xfId="1937" applyFill="1" applyBorder="1" applyAlignment="1">
      <alignment horizontal="center" vertical="center" wrapText="1"/>
    </xf>
    <xf numFmtId="0" fontId="3" fillId="0" borderId="4" xfId="1961" applyFill="1" applyBorder="1" applyAlignment="1">
      <alignment vertical="center"/>
    </xf>
    <xf numFmtId="0" fontId="3" fillId="0" borderId="4" xfId="1961" applyFont="1" applyFill="1" applyBorder="1" applyAlignment="1">
      <alignment vertical="center"/>
    </xf>
    <xf numFmtId="0" fontId="3" fillId="0" borderId="4" xfId="1961" applyFill="1" applyBorder="1"/>
    <xf numFmtId="49" fontId="54" fillId="0" borderId="5" xfId="1937" quotePrefix="1" applyNumberFormat="1" applyFont="1" applyFill="1" applyBorder="1" applyAlignment="1">
      <alignment horizontal="center" vertical="top" wrapText="1"/>
    </xf>
    <xf numFmtId="4" fontId="3" fillId="0" borderId="4" xfId="1961" applyNumberFormat="1" applyFill="1" applyBorder="1" applyAlignment="1">
      <alignment horizontal="right" vertical="top" wrapText="1"/>
    </xf>
    <xf numFmtId="4" fontId="35" fillId="0" borderId="4" xfId="1" applyNumberFormat="1" applyFont="1" applyFill="1" applyBorder="1" applyAlignment="1">
      <alignment horizontal="right" vertical="center"/>
    </xf>
    <xf numFmtId="49" fontId="54" fillId="0" borderId="5" xfId="1937" applyNumberFormat="1" applyFont="1" applyFill="1" applyBorder="1" applyAlignment="1">
      <alignment horizontal="center" vertical="top" wrapText="1"/>
    </xf>
    <xf numFmtId="0" fontId="3" fillId="0" borderId="4" xfId="1961" applyFill="1" applyBorder="1" applyAlignment="1">
      <alignment horizontal="right"/>
    </xf>
    <xf numFmtId="0" fontId="102" fillId="0" borderId="11" xfId="1961" applyFont="1" applyFill="1" applyBorder="1"/>
    <xf numFmtId="4" fontId="124" fillId="0" borderId="11" xfId="1961" applyNumberFormat="1" applyFont="1" applyFill="1" applyBorder="1" applyAlignment="1">
      <alignment horizontal="right"/>
    </xf>
    <xf numFmtId="0" fontId="102" fillId="0" borderId="0" xfId="1961" applyFont="1" applyFill="1"/>
    <xf numFmtId="49" fontId="32" fillId="0" borderId="4" xfId="1937" applyNumberFormat="1" applyFont="1" applyFill="1" applyBorder="1" applyAlignment="1">
      <alignment horizontal="center" vertical="top" wrapText="1"/>
    </xf>
    <xf numFmtId="0" fontId="102" fillId="0" borderId="4" xfId="1961" applyFont="1" applyFill="1" applyBorder="1"/>
    <xf numFmtId="2" fontId="102" fillId="0" borderId="4" xfId="1961" applyNumberFormat="1" applyFont="1" applyFill="1" applyBorder="1" applyAlignment="1">
      <alignment horizontal="right"/>
    </xf>
    <xf numFmtId="4" fontId="103" fillId="0" borderId="4" xfId="1961" applyNumberFormat="1" applyFont="1" applyFill="1" applyBorder="1" applyAlignment="1">
      <alignment horizontal="right"/>
    </xf>
    <xf numFmtId="0" fontId="103" fillId="0" borderId="4" xfId="1961" applyFont="1" applyFill="1" applyBorder="1" applyAlignment="1">
      <alignment vertical="top"/>
    </xf>
    <xf numFmtId="0" fontId="103" fillId="0" borderId="4" xfId="1961" applyFont="1" applyFill="1" applyBorder="1"/>
    <xf numFmtId="0" fontId="103" fillId="0" borderId="0" xfId="1961" applyFont="1" applyFill="1"/>
    <xf numFmtId="0" fontId="3" fillId="0" borderId="0" xfId="1961" applyFont="1" applyFill="1"/>
    <xf numFmtId="4" fontId="3" fillId="0" borderId="0" xfId="1961" applyNumberFormat="1" applyFont="1" applyFill="1"/>
    <xf numFmtId="0" fontId="103" fillId="0" borderId="4" xfId="1961" applyFont="1" applyFill="1" applyBorder="1" applyAlignment="1">
      <alignment horizontal="right"/>
    </xf>
    <xf numFmtId="2" fontId="103" fillId="0" borderId="4" xfId="1961" applyNumberFormat="1" applyFont="1" applyFill="1" applyBorder="1" applyAlignment="1">
      <alignment horizontal="right"/>
    </xf>
    <xf numFmtId="4" fontId="102" fillId="0" borderId="4" xfId="1961" applyNumberFormat="1" applyFont="1" applyFill="1" applyBorder="1" applyAlignment="1">
      <alignment horizontal="right" vertical="center"/>
    </xf>
    <xf numFmtId="0" fontId="116" fillId="0" borderId="4" xfId="1961" applyFont="1" applyFill="1" applyBorder="1"/>
    <xf numFmtId="4" fontId="54" fillId="0" borderId="4" xfId="1937" applyNumberFormat="1" applyFont="1" applyFill="1" applyBorder="1" applyAlignment="1">
      <alignment horizontal="right" vertical="center" wrapText="1"/>
    </xf>
    <xf numFmtId="4" fontId="103" fillId="0" borderId="4" xfId="1961" applyNumberFormat="1" applyFont="1" applyFill="1" applyBorder="1" applyAlignment="1">
      <alignment horizontal="right" vertical="center"/>
    </xf>
    <xf numFmtId="0" fontId="3" fillId="0" borderId="4" xfId="1961" applyFont="1" applyFill="1" applyBorder="1"/>
    <xf numFmtId="4" fontId="3" fillId="0" borderId="4" xfId="1961" applyNumberFormat="1" applyFont="1" applyFill="1" applyBorder="1" applyAlignment="1">
      <alignment horizontal="right"/>
    </xf>
    <xf numFmtId="49" fontId="126" fillId="0" borderId="4" xfId="1937" applyNumberFormat="1" applyFont="1" applyFill="1" applyBorder="1" applyAlignment="1">
      <alignment horizontal="center" vertical="top" wrapText="1"/>
    </xf>
    <xf numFmtId="0" fontId="3" fillId="0" borderId="4" xfId="1961" applyFill="1" applyBorder="1" applyAlignment="1">
      <alignment vertical="top"/>
    </xf>
    <xf numFmtId="0" fontId="3" fillId="0" borderId="5" xfId="1961" applyFill="1" applyBorder="1"/>
    <xf numFmtId="4" fontId="102" fillId="0" borderId="4" xfId="1961" applyNumberFormat="1" applyFont="1" applyFill="1" applyBorder="1" applyAlignment="1">
      <alignment vertical="center"/>
    </xf>
    <xf numFmtId="0" fontId="3" fillId="0" borderId="0" xfId="1962"/>
    <xf numFmtId="0" fontId="105" fillId="0" borderId="0" xfId="1" applyFont="1" applyBorder="1" applyAlignment="1">
      <alignment vertical="center"/>
    </xf>
    <xf numFmtId="0" fontId="105" fillId="0" borderId="0" xfId="1" applyFont="1" applyBorder="1" applyAlignment="1">
      <alignment horizontal="left"/>
    </xf>
    <xf numFmtId="2" fontId="81" fillId="0" borderId="0" xfId="1962" applyNumberFormat="1" applyFont="1" applyBorder="1"/>
    <xf numFmtId="0" fontId="81" fillId="0" borderId="0" xfId="1962" applyFont="1" applyBorder="1" applyAlignment="1">
      <alignment horizontal="center"/>
    </xf>
    <xf numFmtId="0" fontId="35" fillId="0" borderId="4" xfId="1962" applyFont="1" applyBorder="1" applyAlignment="1">
      <alignment horizontal="center" vertical="center" wrapText="1"/>
    </xf>
    <xf numFmtId="0" fontId="33" fillId="0" borderId="4" xfId="1962" applyFont="1" applyBorder="1" applyAlignment="1">
      <alignment horizontal="center" vertical="center" wrapText="1"/>
    </xf>
    <xf numFmtId="0" fontId="33" fillId="0" borderId="4" xfId="1962" applyFont="1" applyBorder="1" applyAlignment="1">
      <alignment vertical="center" wrapText="1"/>
    </xf>
    <xf numFmtId="0" fontId="35" fillId="0" borderId="5" xfId="1962" applyFont="1" applyFill="1" applyBorder="1" applyAlignment="1">
      <alignment horizontal="center" vertical="center" wrapText="1"/>
    </xf>
    <xf numFmtId="0" fontId="35" fillId="0" borderId="5" xfId="1962" applyFont="1" applyFill="1" applyBorder="1" applyAlignment="1">
      <alignment horizontal="left" vertical="center" wrapText="1"/>
    </xf>
    <xf numFmtId="0" fontId="35" fillId="0" borderId="4" xfId="1962" applyFont="1" applyFill="1" applyBorder="1" applyAlignment="1">
      <alignment horizontal="center" vertical="center"/>
    </xf>
    <xf numFmtId="0" fontId="35" fillId="0" borderId="4" xfId="1962" applyFont="1" applyFill="1" applyBorder="1" applyAlignment="1">
      <alignment horizontal="center" vertical="center" wrapText="1"/>
    </xf>
    <xf numFmtId="43" fontId="35" fillId="0" borderId="4" xfId="1963" applyFont="1" applyFill="1" applyBorder="1" applyAlignment="1">
      <alignment horizontal="center" vertical="center" wrapText="1"/>
    </xf>
    <xf numFmtId="0" fontId="35" fillId="0" borderId="30" xfId="1962" applyFont="1" applyFill="1" applyBorder="1" applyAlignment="1">
      <alignment horizontal="center" vertical="center"/>
    </xf>
    <xf numFmtId="0" fontId="3" fillId="0" borderId="0" xfId="1962" applyFill="1" applyBorder="1"/>
    <xf numFmtId="0" fontId="3" fillId="0" borderId="0" xfId="1962" applyFill="1"/>
    <xf numFmtId="0" fontId="35" fillId="0" borderId="4" xfId="1962" applyFont="1" applyFill="1" applyBorder="1" applyAlignment="1">
      <alignment vertical="center" wrapText="1"/>
    </xf>
    <xf numFmtId="0" fontId="35" fillId="0" borderId="30" xfId="1962" applyFont="1" applyFill="1" applyBorder="1" applyAlignment="1">
      <alignment horizontal="left" vertical="center"/>
    </xf>
    <xf numFmtId="0" fontId="35" fillId="0" borderId="0" xfId="1962" applyFont="1" applyFill="1" applyBorder="1" applyAlignment="1">
      <alignment horizontal="center" vertical="center"/>
    </xf>
    <xf numFmtId="0" fontId="128" fillId="0" borderId="4" xfId="1962" applyFont="1" applyFill="1" applyBorder="1" applyAlignment="1">
      <alignment vertical="center" wrapText="1"/>
    </xf>
    <xf numFmtId="0" fontId="35" fillId="0" borderId="7" xfId="1962" applyFont="1" applyFill="1" applyBorder="1" applyAlignment="1">
      <alignment vertical="center"/>
    </xf>
    <xf numFmtId="0" fontId="35" fillId="0" borderId="8" xfId="1962" applyFont="1" applyFill="1" applyBorder="1" applyAlignment="1">
      <alignment vertical="center" wrapText="1"/>
    </xf>
    <xf numFmtId="0" fontId="35" fillId="0" borderId="6" xfId="1962" applyFont="1" applyFill="1" applyBorder="1" applyAlignment="1">
      <alignment vertical="center" wrapText="1"/>
    </xf>
    <xf numFmtId="43" fontId="33" fillId="0" borderId="4" xfId="1963" applyFont="1" applyFill="1" applyBorder="1" applyAlignment="1">
      <alignment horizontal="center" vertical="center" wrapText="1"/>
    </xf>
    <xf numFmtId="0" fontId="33" fillId="0" borderId="4" xfId="1962" applyFont="1" applyFill="1" applyBorder="1" applyAlignment="1">
      <alignment horizontal="center" vertical="center"/>
    </xf>
    <xf numFmtId="0" fontId="33" fillId="0" borderId="7" xfId="1962" applyFont="1" applyFill="1" applyBorder="1" applyAlignment="1">
      <alignment vertical="center" wrapText="1"/>
    </xf>
    <xf numFmtId="0" fontId="33" fillId="0" borderId="8" xfId="1962" applyFont="1" applyFill="1" applyBorder="1" applyAlignment="1">
      <alignment vertical="center" wrapText="1"/>
    </xf>
    <xf numFmtId="0" fontId="33" fillId="0" borderId="6" xfId="1962" applyFont="1" applyFill="1" applyBorder="1" applyAlignment="1">
      <alignment vertical="center" wrapText="1"/>
    </xf>
    <xf numFmtId="2" fontId="35" fillId="2" borderId="4" xfId="1962" applyNumberFormat="1" applyFont="1" applyFill="1" applyBorder="1" applyAlignment="1">
      <alignment horizontal="center" vertical="center"/>
    </xf>
    <xf numFmtId="43" fontId="35" fillId="0" borderId="4" xfId="1963" applyFont="1" applyFill="1" applyBorder="1" applyAlignment="1">
      <alignment horizontal="center" vertical="center"/>
    </xf>
    <xf numFmtId="176" fontId="35" fillId="2" borderId="4" xfId="1962" applyNumberFormat="1" applyFont="1" applyFill="1" applyBorder="1" applyAlignment="1">
      <alignment horizontal="center" vertical="center"/>
    </xf>
    <xf numFmtId="43" fontId="33" fillId="0" borderId="4" xfId="1963" applyFont="1" applyFill="1" applyBorder="1" applyAlignment="1">
      <alignment horizontal="center" vertical="center"/>
    </xf>
    <xf numFmtId="0" fontId="33" fillId="0" borderId="6" xfId="1962" applyFont="1" applyFill="1" applyBorder="1" applyAlignment="1">
      <alignment horizontal="center" vertical="center" wrapText="1"/>
    </xf>
    <xf numFmtId="0" fontId="33" fillId="0" borderId="4" xfId="1962" applyFont="1" applyFill="1" applyBorder="1" applyAlignment="1">
      <alignment horizontal="center" vertical="center" wrapText="1"/>
    </xf>
    <xf numFmtId="0" fontId="135" fillId="4" borderId="32" xfId="1962" applyFont="1" applyFill="1" applyBorder="1" applyAlignment="1">
      <alignment vertical="center" wrapText="1"/>
    </xf>
    <xf numFmtId="0" fontId="35" fillId="32" borderId="4" xfId="1962" applyFont="1" applyFill="1" applyBorder="1" applyAlignment="1">
      <alignment horizontal="center" vertical="center" wrapText="1"/>
    </xf>
    <xf numFmtId="0" fontId="3" fillId="0" borderId="0" xfId="1962" applyFont="1" applyAlignment="1">
      <alignment wrapText="1"/>
    </xf>
    <xf numFmtId="0" fontId="35" fillId="0" borderId="5" xfId="1962" applyFont="1" applyFill="1" applyBorder="1" applyAlignment="1">
      <alignment horizontal="center" vertical="center"/>
    </xf>
    <xf numFmtId="43" fontId="35" fillId="0" borderId="5" xfId="1963" applyFont="1" applyFill="1" applyBorder="1" applyAlignment="1">
      <alignment horizontal="center" vertical="center"/>
    </xf>
    <xf numFmtId="0" fontId="35" fillId="0" borderId="4" xfId="1962" applyFont="1" applyBorder="1" applyAlignment="1">
      <alignment horizontal="center" vertical="center"/>
    </xf>
    <xf numFmtId="43" fontId="35" fillId="0" borderId="11" xfId="1963" applyFont="1" applyBorder="1" applyAlignment="1">
      <alignment horizontal="center" vertical="center"/>
    </xf>
    <xf numFmtId="43" fontId="35" fillId="0" borderId="4" xfId="1963" applyFont="1" applyBorder="1" applyAlignment="1">
      <alignment horizontal="center" vertical="center"/>
    </xf>
    <xf numFmtId="0" fontId="3" fillId="0" borderId="0" xfId="1962" applyFont="1" applyFill="1" applyAlignment="1">
      <alignment wrapText="1"/>
    </xf>
    <xf numFmtId="0" fontId="131" fillId="0" borderId="0" xfId="1962" applyFont="1" applyAlignment="1">
      <alignment horizontal="center" vertical="center"/>
    </xf>
    <xf numFmtId="0" fontId="131" fillId="0" borderId="0" xfId="1962" applyFont="1"/>
    <xf numFmtId="0" fontId="59" fillId="0" borderId="0" xfId="1962" applyFont="1" applyAlignment="1">
      <alignment horizontal="left" vertical="top" wrapText="1"/>
    </xf>
    <xf numFmtId="0" fontId="59" fillId="0" borderId="0" xfId="1962" applyFont="1" applyAlignment="1">
      <alignment horizontal="left" vertical="center" wrapText="1"/>
    </xf>
    <xf numFmtId="0" fontId="35" fillId="0" borderId="5" xfId="1962" applyFont="1" applyFill="1" applyBorder="1" applyAlignment="1">
      <alignment vertical="center" wrapText="1"/>
    </xf>
    <xf numFmtId="0" fontId="35" fillId="0" borderId="4" xfId="1962" applyFont="1" applyBorder="1" applyAlignment="1">
      <alignment vertical="center" wrapText="1"/>
    </xf>
    <xf numFmtId="0" fontId="33" fillId="0" borderId="31" xfId="1962" applyFont="1" applyBorder="1" applyAlignment="1">
      <alignment vertical="center"/>
    </xf>
    <xf numFmtId="0" fontId="33" fillId="0" borderId="10" xfId="1962" applyFont="1" applyBorder="1" applyAlignment="1">
      <alignment vertical="center" wrapText="1"/>
    </xf>
    <xf numFmtId="0" fontId="33" fillId="0" borderId="29" xfId="1962" applyFont="1" applyBorder="1" applyAlignment="1">
      <alignment vertical="center" wrapText="1"/>
    </xf>
    <xf numFmtId="0" fontId="35" fillId="0" borderId="11" xfId="1962" applyFont="1" applyBorder="1" applyAlignment="1">
      <alignment horizontal="right" vertical="center"/>
    </xf>
    <xf numFmtId="43" fontId="35" fillId="0" borderId="11" xfId="1963" applyFont="1" applyBorder="1" applyAlignment="1">
      <alignment horizontal="center" vertical="center" wrapText="1"/>
    </xf>
    <xf numFmtId="9" fontId="35" fillId="0" borderId="4" xfId="1962" applyNumberFormat="1" applyFont="1" applyBorder="1" applyAlignment="1">
      <alignment horizontal="center" vertical="center" wrapText="1"/>
    </xf>
    <xf numFmtId="0" fontId="33" fillId="0" borderId="7" xfId="1962" applyFont="1" applyBorder="1" applyAlignment="1">
      <alignment vertical="center"/>
    </xf>
    <xf numFmtId="0" fontId="33" fillId="0" borderId="8" xfId="1962" applyFont="1" applyBorder="1" applyAlignment="1">
      <alignment vertical="center"/>
    </xf>
    <xf numFmtId="0" fontId="33" fillId="0" borderId="6" xfId="1962" applyFont="1" applyBorder="1" applyAlignment="1">
      <alignment vertical="center"/>
    </xf>
    <xf numFmtId="43" fontId="33" fillId="0" borderId="4" xfId="1963" applyFont="1" applyBorder="1" applyAlignment="1">
      <alignment horizontal="center" vertical="center"/>
    </xf>
    <xf numFmtId="0" fontId="33" fillId="0" borderId="4" xfId="1962" applyFont="1" applyBorder="1" applyAlignment="1">
      <alignment vertical="center"/>
    </xf>
    <xf numFmtId="0" fontId="3" fillId="0" borderId="0" xfId="1962" applyBorder="1"/>
    <xf numFmtId="0" fontId="33" fillId="0" borderId="4" xfId="1962" applyFont="1" applyBorder="1" applyAlignment="1">
      <alignment horizontal="center" vertical="center"/>
    </xf>
    <xf numFmtId="43" fontId="33" fillId="0" borderId="4" xfId="1963" applyFont="1" applyBorder="1" applyAlignment="1">
      <alignment vertical="center"/>
    </xf>
    <xf numFmtId="0" fontId="35" fillId="0" borderId="4" xfId="1962" applyFont="1" applyBorder="1" applyAlignment="1">
      <alignment vertical="center"/>
    </xf>
    <xf numFmtId="165" fontId="63" fillId="0" borderId="0" xfId="1940" applyFont="1"/>
    <xf numFmtId="4" fontId="78" fillId="0" borderId="0" xfId="1" applyNumberFormat="1" applyFont="1" applyAlignment="1">
      <alignment vertical="center"/>
    </xf>
    <xf numFmtId="0" fontId="78" fillId="0" borderId="0" xfId="1" applyFont="1" applyAlignment="1">
      <alignment vertical="center"/>
    </xf>
    <xf numFmtId="4" fontId="78" fillId="0" borderId="0" xfId="1" applyNumberFormat="1" applyFont="1" applyBorder="1" applyAlignment="1">
      <alignment horizontal="center" vertical="center"/>
    </xf>
    <xf numFmtId="0" fontId="78" fillId="0" borderId="0" xfId="1" applyFont="1"/>
    <xf numFmtId="4" fontId="78" fillId="0" borderId="0" xfId="1" applyNumberFormat="1" applyFont="1"/>
    <xf numFmtId="0" fontId="105" fillId="0" borderId="0" xfId="0" applyFont="1" applyAlignment="1"/>
    <xf numFmtId="14" fontId="0" fillId="29" borderId="4" xfId="0" applyNumberFormat="1" applyFill="1" applyBorder="1"/>
    <xf numFmtId="176" fontId="0" fillId="0" borderId="4" xfId="0" applyNumberFormat="1" applyBorder="1"/>
    <xf numFmtId="14" fontId="0" fillId="0" borderId="0" xfId="0" applyNumberFormat="1"/>
    <xf numFmtId="168" fontId="0" fillId="0" borderId="4" xfId="1803" applyNumberFormat="1" applyFont="1" applyBorder="1"/>
    <xf numFmtId="180" fontId="0" fillId="0" borderId="4" xfId="0" applyNumberFormat="1" applyBorder="1"/>
    <xf numFmtId="0" fontId="107" fillId="0" borderId="0" xfId="0" applyFont="1" applyAlignment="1">
      <alignment horizontal="left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1" fillId="0" borderId="0" xfId="1961" applyFont="1" applyFill="1"/>
    <xf numFmtId="0" fontId="3" fillId="29" borderId="0" xfId="1961" applyFill="1"/>
    <xf numFmtId="0" fontId="31" fillId="0" borderId="0" xfId="1966" applyFont="1" applyAlignment="1">
      <alignment horizontal="right"/>
    </xf>
    <xf numFmtId="0" fontId="59" fillId="0" borderId="0" xfId="1966" applyFont="1"/>
    <xf numFmtId="0" fontId="32" fillId="0" borderId="10" xfId="1929" applyFont="1" applyBorder="1" applyAlignment="1">
      <alignment vertical="top" wrapText="1"/>
    </xf>
    <xf numFmtId="0" fontId="59" fillId="0" borderId="10" xfId="1966" applyFont="1" applyBorder="1"/>
    <xf numFmtId="0" fontId="32" fillId="0" borderId="0" xfId="1929" applyFont="1" applyBorder="1" applyAlignment="1">
      <alignment horizontal="left" vertical="top" wrapText="1"/>
    </xf>
    <xf numFmtId="0" fontId="32" fillId="0" borderId="0" xfId="1966" applyFont="1" applyAlignment="1"/>
    <xf numFmtId="0" fontId="32" fillId="0" borderId="0" xfId="1966" applyFont="1"/>
    <xf numFmtId="0" fontId="137" fillId="0" borderId="0" xfId="1966" applyFont="1" applyAlignment="1">
      <alignment vertical="top"/>
    </xf>
    <xf numFmtId="0" fontId="32" fillId="0" borderId="0" xfId="1966" applyFont="1" applyAlignment="1">
      <alignment vertical="top"/>
    </xf>
    <xf numFmtId="0" fontId="31" fillId="0" borderId="0" xfId="1966" applyFont="1"/>
    <xf numFmtId="0" fontId="59" fillId="0" borderId="0" xfId="1966" applyFont="1" applyBorder="1"/>
    <xf numFmtId="0" fontId="32" fillId="0" borderId="0" xfId="1966" applyFont="1" applyAlignment="1">
      <alignment horizontal="left" indent="1"/>
    </xf>
    <xf numFmtId="0" fontId="54" fillId="0" borderId="0" xfId="1929" applyFont="1" applyAlignment="1">
      <alignment horizontal="left"/>
    </xf>
    <xf numFmtId="0" fontId="111" fillId="0" borderId="4" xfId="1966" applyFont="1" applyBorder="1" applyAlignment="1">
      <alignment horizontal="center" vertical="center" wrapText="1"/>
    </xf>
    <xf numFmtId="0" fontId="111" fillId="0" borderId="7" xfId="1966" applyFont="1" applyBorder="1" applyAlignment="1">
      <alignment horizontal="center" vertical="center" wrapText="1"/>
    </xf>
    <xf numFmtId="0" fontId="31" fillId="0" borderId="5" xfId="1966" applyFont="1" applyBorder="1" applyAlignment="1">
      <alignment vertical="top" wrapText="1"/>
    </xf>
    <xf numFmtId="0" fontId="54" fillId="0" borderId="5" xfId="1966" applyNumberFormat="1" applyFont="1" applyBorder="1" applyAlignment="1">
      <alignment horizontal="right" vertical="top" wrapText="1"/>
    </xf>
    <xf numFmtId="0" fontId="32" fillId="0" borderId="5" xfId="1966" applyNumberFormat="1" applyFont="1" applyBorder="1" applyAlignment="1">
      <alignment horizontal="right" vertical="top" wrapText="1"/>
    </xf>
    <xf numFmtId="0" fontId="32" fillId="0" borderId="5" xfId="1966" applyFont="1" applyBorder="1" applyAlignment="1">
      <alignment horizontal="left" vertical="top" wrapText="1"/>
    </xf>
    <xf numFmtId="0" fontId="32" fillId="0" borderId="5" xfId="1930" applyFont="1" applyBorder="1" applyAlignment="1">
      <alignment horizontal="left" vertical="top" wrapText="1"/>
    </xf>
    <xf numFmtId="0" fontId="32" fillId="0" borderId="5" xfId="1966" applyFont="1" applyBorder="1" applyAlignment="1">
      <alignment horizontal="center" vertical="top" wrapText="1"/>
    </xf>
    <xf numFmtId="0" fontId="113" fillId="0" borderId="9" xfId="1966" applyFont="1" applyBorder="1" applyAlignment="1">
      <alignment horizontal="left" vertical="top" wrapText="1"/>
    </xf>
    <xf numFmtId="0" fontId="113" fillId="0" borderId="9" xfId="1930" applyFont="1" applyBorder="1" applyAlignment="1">
      <alignment horizontal="left" vertical="top" wrapText="1"/>
    </xf>
    <xf numFmtId="0" fontId="113" fillId="0" borderId="9" xfId="1966" applyFont="1" applyBorder="1" applyAlignment="1">
      <alignment horizontal="center" vertical="top" wrapText="1"/>
    </xf>
    <xf numFmtId="0" fontId="113" fillId="0" borderId="9" xfId="1966" applyNumberFormat="1" applyFont="1" applyBorder="1" applyAlignment="1">
      <alignment horizontal="right" vertical="top" wrapText="1"/>
    </xf>
    <xf numFmtId="43" fontId="32" fillId="0" borderId="5" xfId="1967" applyFont="1" applyBorder="1" applyAlignment="1">
      <alignment horizontal="right" vertical="top" wrapText="1"/>
    </xf>
    <xf numFmtId="0" fontId="31" fillId="0" borderId="4" xfId="1966" applyFont="1" applyBorder="1" applyAlignment="1">
      <alignment vertical="top" wrapText="1"/>
    </xf>
    <xf numFmtId="43" fontId="54" fillId="0" borderId="4" xfId="1967" applyFont="1" applyBorder="1" applyAlignment="1">
      <alignment horizontal="right" vertical="top" wrapText="1"/>
    </xf>
    <xf numFmtId="0" fontId="31" fillId="0" borderId="0" xfId="1966" applyFont="1" applyAlignment="1">
      <alignment vertical="top" wrapText="1"/>
    </xf>
    <xf numFmtId="0" fontId="32" fillId="0" borderId="0" xfId="1966" applyFont="1" applyAlignment="1">
      <alignment horizontal="left" vertical="top" wrapText="1"/>
    </xf>
    <xf numFmtId="0" fontId="32" fillId="0" borderId="0" xfId="1930" applyFont="1" applyAlignment="1">
      <alignment horizontal="left" vertical="top" wrapText="1"/>
    </xf>
    <xf numFmtId="0" fontId="32" fillId="0" borderId="0" xfId="1966" applyFont="1" applyAlignment="1">
      <alignment horizontal="center" vertical="top" wrapText="1"/>
    </xf>
    <xf numFmtId="0" fontId="32" fillId="0" borderId="0" xfId="1966" applyNumberFormat="1" applyFont="1" applyAlignment="1">
      <alignment horizontal="right" vertical="top" wrapText="1"/>
    </xf>
    <xf numFmtId="0" fontId="32" fillId="0" borderId="0" xfId="1930" applyFont="1">
      <alignment horizontal="left" vertical="top"/>
    </xf>
    <xf numFmtId="0" fontId="21" fillId="0" borderId="5" xfId="0" applyFont="1" applyBorder="1" applyAlignment="1">
      <alignment vertical="center"/>
    </xf>
    <xf numFmtId="0" fontId="35" fillId="2" borderId="0" xfId="63" applyFont="1" applyFill="1" applyBorder="1"/>
    <xf numFmtId="49" fontId="52" fillId="2" borderId="8" xfId="63" applyNumberFormat="1" applyFont="1" applyFill="1" applyBorder="1" applyAlignment="1">
      <alignment vertical="center" wrapText="1"/>
    </xf>
    <xf numFmtId="49" fontId="52" fillId="2" borderId="6" xfId="63" applyNumberFormat="1" applyFont="1" applyFill="1" applyBorder="1" applyAlignment="1">
      <alignment vertical="center" wrapText="1"/>
    </xf>
    <xf numFmtId="180" fontId="0" fillId="33" borderId="4" xfId="0" applyNumberFormat="1" applyFill="1" applyBorder="1"/>
    <xf numFmtId="181" fontId="62" fillId="33" borderId="4" xfId="0" applyNumberFormat="1" applyFont="1" applyFill="1" applyBorder="1" applyAlignment="1">
      <alignment horizontal="center" vertical="center"/>
    </xf>
    <xf numFmtId="14" fontId="0" fillId="0" borderId="4" xfId="0" applyNumberFormat="1" applyBorder="1"/>
    <xf numFmtId="10" fontId="0" fillId="0" borderId="4" xfId="0" applyNumberFormat="1" applyBorder="1"/>
    <xf numFmtId="9" fontId="33" fillId="0" borderId="7" xfId="1" applyNumberFormat="1" applyFont="1" applyBorder="1" applyAlignment="1">
      <alignment horizontal="left"/>
    </xf>
    <xf numFmtId="9" fontId="33" fillId="0" borderId="8" xfId="1" applyNumberFormat="1" applyFont="1" applyBorder="1" applyAlignment="1">
      <alignment horizontal="left"/>
    </xf>
    <xf numFmtId="9" fontId="33" fillId="0" borderId="6" xfId="1" applyNumberFormat="1" applyFont="1" applyBorder="1" applyAlignment="1">
      <alignment horizontal="left"/>
    </xf>
    <xf numFmtId="0" fontId="55" fillId="2" borderId="0" xfId="1" applyFont="1" applyFill="1" applyAlignment="1">
      <alignment horizontal="center" vertical="center" wrapText="1"/>
    </xf>
    <xf numFmtId="0" fontId="49" fillId="0" borderId="0" xfId="1" applyFont="1" applyFill="1" applyAlignment="1"/>
    <xf numFmtId="0" fontId="31" fillId="0" borderId="0" xfId="1" applyFont="1" applyFill="1" applyAlignment="1"/>
    <xf numFmtId="0" fontId="49" fillId="0" borderId="12" xfId="1" applyFont="1" applyFill="1" applyBorder="1" applyAlignment="1">
      <alignment vertical="center"/>
    </xf>
    <xf numFmtId="0" fontId="31" fillId="0" borderId="12" xfId="1" applyFont="1" applyFill="1" applyBorder="1" applyAlignment="1">
      <alignment vertical="center"/>
    </xf>
    <xf numFmtId="0" fontId="48" fillId="0" borderId="4" xfId="1" applyFont="1" applyBorder="1" applyAlignment="1">
      <alignment horizontal="center" vertical="center" wrapText="1"/>
    </xf>
    <xf numFmtId="0" fontId="50" fillId="0" borderId="4" xfId="1" applyFont="1" applyBorder="1" applyAlignment="1">
      <alignment horizontal="center" vertical="center" wrapText="1"/>
    </xf>
    <xf numFmtId="0" fontId="52" fillId="0" borderId="7" xfId="1" applyFont="1" applyBorder="1" applyAlignment="1">
      <alignment horizontal="center"/>
    </xf>
    <xf numFmtId="0" fontId="52" fillId="0" borderId="8" xfId="1" applyFont="1" applyBorder="1" applyAlignment="1">
      <alignment horizontal="center"/>
    </xf>
    <xf numFmtId="0" fontId="52" fillId="0" borderId="6" xfId="1" applyFont="1" applyBorder="1" applyAlignment="1">
      <alignment horizontal="center"/>
    </xf>
    <xf numFmtId="0" fontId="33" fillId="0" borderId="7" xfId="1" applyFont="1" applyFill="1" applyBorder="1" applyAlignment="1">
      <alignment horizontal="left" vertical="center" wrapText="1"/>
    </xf>
    <xf numFmtId="0" fontId="33" fillId="0" borderId="8" xfId="1" applyFont="1" applyFill="1" applyBorder="1" applyAlignment="1">
      <alignment horizontal="left" vertical="center" wrapText="1"/>
    </xf>
    <xf numFmtId="0" fontId="33" fillId="0" borderId="6" xfId="1" applyFont="1" applyFill="1" applyBorder="1" applyAlignment="1">
      <alignment horizontal="left" vertical="center" wrapText="1"/>
    </xf>
    <xf numFmtId="0" fontId="115" fillId="0" borderId="0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left" vertical="top" wrapText="1"/>
    </xf>
    <xf numFmtId="49" fontId="59" fillId="0" borderId="0" xfId="0" applyNumberFormat="1" applyFont="1" applyFill="1" applyBorder="1" applyAlignment="1">
      <alignment horizontal="justify" vertical="center" wrapText="1"/>
    </xf>
    <xf numFmtId="0" fontId="99" fillId="0" borderId="0" xfId="0" applyFont="1" applyBorder="1" applyAlignment="1">
      <alignment horizontal="center" vertical="center" wrapText="1"/>
    </xf>
    <xf numFmtId="0" fontId="99" fillId="0" borderId="0" xfId="0" applyFont="1" applyAlignment="1">
      <alignment horizontal="center"/>
    </xf>
    <xf numFmtId="0" fontId="99" fillId="0" borderId="0" xfId="0" applyFont="1" applyAlignment="1">
      <alignment horizontal="center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top" wrapText="1"/>
    </xf>
    <xf numFmtId="0" fontId="59" fillId="0" borderId="0" xfId="0" applyFont="1" applyBorder="1" applyAlignment="1">
      <alignment vertical="center" wrapText="1"/>
    </xf>
    <xf numFmtId="0" fontId="100" fillId="0" borderId="0" xfId="0" applyFont="1" applyBorder="1" applyAlignment="1">
      <alignment vertical="center" wrapText="1"/>
    </xf>
    <xf numFmtId="0" fontId="101" fillId="0" borderId="0" xfId="0" applyFont="1" applyBorder="1" applyAlignment="1">
      <alignment horizontal="center" vertical="top" wrapText="1"/>
    </xf>
    <xf numFmtId="0" fontId="59" fillId="0" borderId="0" xfId="0" applyFont="1" applyAlignment="1">
      <alignment horizontal="left" wrapText="1"/>
    </xf>
    <xf numFmtId="0" fontId="100" fillId="0" borderId="0" xfId="0" applyFont="1" applyAlignment="1">
      <alignment vertical="center" wrapText="1"/>
    </xf>
    <xf numFmtId="0" fontId="59" fillId="0" borderId="0" xfId="0" applyFont="1" applyAlignment="1">
      <alignment vertical="center" wrapText="1"/>
    </xf>
    <xf numFmtId="0" fontId="59" fillId="0" borderId="0" xfId="0" applyFont="1" applyBorder="1" applyAlignment="1">
      <alignment horizontal="left" wrapText="1"/>
    </xf>
    <xf numFmtId="0" fontId="52" fillId="0" borderId="0" xfId="63" applyFont="1" applyAlignment="1">
      <alignment horizontal="center"/>
    </xf>
    <xf numFmtId="0" fontId="52" fillId="0" borderId="0" xfId="63" applyFont="1" applyAlignment="1">
      <alignment horizontal="left" vertical="center" wrapText="1"/>
    </xf>
    <xf numFmtId="0" fontId="134" fillId="0" borderId="0" xfId="63" applyFont="1" applyFill="1" applyAlignment="1">
      <alignment horizontal="left" vertical="center" wrapText="1"/>
    </xf>
    <xf numFmtId="49" fontId="105" fillId="0" borderId="0" xfId="63" applyNumberFormat="1" applyFont="1" applyAlignment="1">
      <alignment horizontal="left" vertical="center" wrapText="1"/>
    </xf>
    <xf numFmtId="49" fontId="105" fillId="0" borderId="0" xfId="63" applyNumberFormat="1" applyFont="1" applyAlignment="1">
      <alignment horizontal="left" wrapText="1"/>
    </xf>
    <xf numFmtId="49" fontId="100" fillId="2" borderId="0" xfId="63" applyNumberFormat="1" applyFont="1" applyFill="1" applyBorder="1" applyAlignment="1">
      <alignment horizontal="left" vertical="center" wrapText="1"/>
    </xf>
    <xf numFmtId="0" fontId="104" fillId="0" borderId="0" xfId="0" applyFont="1" applyAlignment="1">
      <alignment horizontal="center" vertical="center"/>
    </xf>
    <xf numFmtId="0" fontId="104" fillId="0" borderId="0" xfId="0" quotePrefix="1" applyFont="1" applyAlignment="1">
      <alignment horizontal="center" vertical="center" wrapText="1"/>
    </xf>
    <xf numFmtId="0" fontId="104" fillId="0" borderId="0" xfId="0" applyFont="1" applyAlignment="1">
      <alignment horizontal="center" vertical="center" wrapText="1"/>
    </xf>
    <xf numFmtId="0" fontId="62" fillId="6" borderId="4" xfId="0" applyFont="1" applyFill="1" applyBorder="1" applyAlignment="1">
      <alignment horizontal="center" vertical="center" wrapText="1"/>
    </xf>
    <xf numFmtId="0" fontId="105" fillId="0" borderId="0" xfId="0" applyFont="1" applyAlignment="1">
      <alignment horizontal="left" wrapText="1"/>
    </xf>
    <xf numFmtId="0" fontId="52" fillId="0" borderId="0" xfId="0" applyFont="1" applyAlignment="1">
      <alignment horizontal="center" vertical="center" wrapText="1"/>
    </xf>
    <xf numFmtId="0" fontId="52" fillId="0" borderId="0" xfId="0" quotePrefix="1" applyFont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center" wrapText="1"/>
    </xf>
    <xf numFmtId="0" fontId="105" fillId="0" borderId="0" xfId="0" applyFont="1" applyAlignment="1">
      <alignment horizontal="left" vertical="top" wrapText="1"/>
    </xf>
    <xf numFmtId="0" fontId="105" fillId="30" borderId="5" xfId="0" applyFont="1" applyFill="1" applyBorder="1" applyAlignment="1">
      <alignment horizontal="center" vertical="center"/>
    </xf>
    <xf numFmtId="0" fontId="105" fillId="30" borderId="11" xfId="0" applyFont="1" applyFill="1" applyBorder="1" applyAlignment="1">
      <alignment horizontal="center" vertical="center"/>
    </xf>
    <xf numFmtId="0" fontId="105" fillId="30" borderId="5" xfId="0" applyFont="1" applyFill="1" applyBorder="1" applyAlignment="1">
      <alignment horizontal="center" vertical="center" wrapText="1"/>
    </xf>
    <xf numFmtId="0" fontId="105" fillId="30" borderId="11" xfId="0" applyFont="1" applyFill="1" applyBorder="1" applyAlignment="1">
      <alignment horizontal="center" vertical="center" wrapText="1"/>
    </xf>
    <xf numFmtId="0" fontId="107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105" fillId="0" borderId="7" xfId="0" applyFont="1" applyBorder="1" applyAlignment="1">
      <alignment horizontal="center"/>
    </xf>
    <xf numFmtId="0" fontId="105" fillId="0" borderId="8" xfId="0" applyFont="1" applyBorder="1" applyAlignment="1">
      <alignment horizontal="center"/>
    </xf>
    <xf numFmtId="0" fontId="105" fillId="0" borderId="6" xfId="0" applyFont="1" applyBorder="1" applyAlignment="1">
      <alignment horizontal="center"/>
    </xf>
    <xf numFmtId="0" fontId="105" fillId="0" borderId="7" xfId="0" applyFont="1" applyBorder="1" applyAlignment="1">
      <alignment horizontal="left" wrapText="1"/>
    </xf>
    <xf numFmtId="0" fontId="105" fillId="0" borderId="8" xfId="0" applyFont="1" applyBorder="1" applyAlignment="1">
      <alignment horizontal="left" wrapText="1"/>
    </xf>
    <xf numFmtId="0" fontId="105" fillId="0" borderId="6" xfId="0" applyFont="1" applyBorder="1" applyAlignment="1">
      <alignment horizontal="left" wrapText="1"/>
    </xf>
    <xf numFmtId="0" fontId="105" fillId="4" borderId="4" xfId="0" applyFont="1" applyFill="1" applyBorder="1" applyAlignment="1">
      <alignment horizontal="left" vertical="center"/>
    </xf>
    <xf numFmtId="0" fontId="105" fillId="0" borderId="4" xfId="0" applyFont="1" applyBorder="1" applyAlignment="1">
      <alignment horizontal="left" wrapText="1"/>
    </xf>
    <xf numFmtId="0" fontId="105" fillId="4" borderId="7" xfId="0" applyFont="1" applyFill="1" applyBorder="1" applyAlignment="1">
      <alignment horizontal="left" vertical="center" wrapText="1"/>
    </xf>
    <xf numFmtId="0" fontId="105" fillId="4" borderId="6" xfId="0" applyFont="1" applyFill="1" applyBorder="1" applyAlignment="1">
      <alignment horizontal="left" vertical="center" wrapText="1"/>
    </xf>
    <xf numFmtId="0" fontId="105" fillId="29" borderId="7" xfId="0" applyFont="1" applyFill="1" applyBorder="1" applyAlignment="1">
      <alignment horizontal="center" vertical="center" wrapText="1"/>
    </xf>
    <xf numFmtId="0" fontId="105" fillId="29" borderId="8" xfId="0" applyFont="1" applyFill="1" applyBorder="1" applyAlignment="1">
      <alignment horizontal="center" vertical="center" wrapText="1"/>
    </xf>
    <xf numFmtId="0" fontId="105" fillId="29" borderId="6" xfId="0" applyFont="1" applyFill="1" applyBorder="1" applyAlignment="1">
      <alignment horizontal="center" vertical="center" wrapText="1"/>
    </xf>
    <xf numFmtId="49" fontId="52" fillId="2" borderId="7" xfId="63" applyNumberFormat="1" applyFont="1" applyFill="1" applyBorder="1" applyAlignment="1">
      <alignment horizontal="right" vertical="center" wrapText="1"/>
    </xf>
    <xf numFmtId="49" fontId="52" fillId="2" borderId="8" xfId="63" applyNumberFormat="1" applyFont="1" applyFill="1" applyBorder="1" applyAlignment="1">
      <alignment horizontal="right" vertical="center" wrapText="1"/>
    </xf>
    <xf numFmtId="0" fontId="52" fillId="2" borderId="7" xfId="63" applyFont="1" applyFill="1" applyBorder="1" applyAlignment="1">
      <alignment horizontal="center" vertical="center" wrapText="1"/>
    </xf>
    <xf numFmtId="0" fontId="52" fillId="2" borderId="8" xfId="63" applyFont="1" applyFill="1" applyBorder="1" applyAlignment="1">
      <alignment horizontal="center" vertical="center" wrapText="1"/>
    </xf>
    <xf numFmtId="0" fontId="52" fillId="2" borderId="1" xfId="63" applyFont="1" applyFill="1" applyBorder="1" applyAlignment="1">
      <alignment horizontal="center" vertical="center" wrapText="1"/>
    </xf>
    <xf numFmtId="0" fontId="52" fillId="2" borderId="2" xfId="63" applyFont="1" applyFill="1" applyBorder="1" applyAlignment="1">
      <alignment horizontal="center" vertical="center" wrapText="1"/>
    </xf>
    <xf numFmtId="0" fontId="52" fillId="2" borderId="3" xfId="63" applyFont="1" applyFill="1" applyBorder="1" applyAlignment="1">
      <alignment horizontal="center" vertical="center" wrapText="1"/>
    </xf>
    <xf numFmtId="49" fontId="52" fillId="2" borderId="5" xfId="63" applyNumberFormat="1" applyFont="1" applyFill="1" applyBorder="1" applyAlignment="1">
      <alignment horizontal="center" vertical="center" wrapText="1"/>
    </xf>
    <xf numFmtId="49" fontId="52" fillId="2" borderId="11" xfId="63" applyNumberFormat="1" applyFont="1" applyFill="1" applyBorder="1" applyAlignment="1">
      <alignment horizontal="center" vertical="center" wrapText="1"/>
    </xf>
    <xf numFmtId="49" fontId="52" fillId="2" borderId="4" xfId="63" applyNumberFormat="1" applyFont="1" applyFill="1" applyBorder="1" applyAlignment="1">
      <alignment horizontal="right" vertical="center" wrapText="1"/>
    </xf>
    <xf numFmtId="0" fontId="33" fillId="2" borderId="5" xfId="63" applyFont="1" applyFill="1" applyBorder="1" applyAlignment="1">
      <alignment horizontal="center"/>
    </xf>
    <xf numFmtId="0" fontId="33" fillId="2" borderId="11" xfId="63" applyFont="1" applyFill="1" applyBorder="1" applyAlignment="1">
      <alignment horizontal="center"/>
    </xf>
    <xf numFmtId="49" fontId="52" fillId="2" borderId="9" xfId="63" applyNumberFormat="1" applyFont="1" applyFill="1" applyBorder="1" applyAlignment="1">
      <alignment horizontal="center" vertical="center" wrapText="1"/>
    </xf>
    <xf numFmtId="0" fontId="52" fillId="2" borderId="4" xfId="63" applyFont="1" applyFill="1" applyBorder="1" applyAlignment="1">
      <alignment horizontal="center"/>
    </xf>
    <xf numFmtId="0" fontId="52" fillId="2" borderId="0" xfId="63" applyFont="1" applyFill="1" applyAlignment="1">
      <alignment horizontal="center" vertical="center" wrapText="1"/>
    </xf>
    <xf numFmtId="0" fontId="105" fillId="2" borderId="0" xfId="63" applyFont="1" applyFill="1" applyAlignment="1">
      <alignment horizontal="left" vertical="top" wrapText="1"/>
    </xf>
    <xf numFmtId="0" fontId="105" fillId="2" borderId="0" xfId="63" applyFont="1" applyFill="1" applyAlignment="1">
      <alignment horizontal="left" vertical="top"/>
    </xf>
    <xf numFmtId="0" fontId="52" fillId="2" borderId="0" xfId="63" applyFont="1" applyFill="1" applyAlignment="1">
      <alignment horizontal="left" vertical="center" wrapText="1"/>
    </xf>
    <xf numFmtId="0" fontId="104" fillId="2" borderId="0" xfId="0" applyFont="1" applyFill="1" applyAlignment="1">
      <alignment horizontal="left" vertical="center"/>
    </xf>
    <xf numFmtId="0" fontId="105" fillId="2" borderId="0" xfId="63" applyFont="1" applyFill="1" applyAlignment="1">
      <alignment horizontal="left" vertical="center" wrapText="1"/>
    </xf>
    <xf numFmtId="0" fontId="52" fillId="2" borderId="0" xfId="63" applyFont="1" applyFill="1" applyAlignment="1">
      <alignment horizontal="left" vertical="top" wrapText="1"/>
    </xf>
    <xf numFmtId="0" fontId="117" fillId="0" borderId="0" xfId="1" applyFont="1" applyFill="1" applyAlignment="1"/>
    <xf numFmtId="0" fontId="36" fillId="0" borderId="0" xfId="1932" applyAlignment="1"/>
    <xf numFmtId="0" fontId="117" fillId="0" borderId="0" xfId="1" applyFont="1" applyFill="1" applyAlignment="1">
      <alignment wrapText="1"/>
    </xf>
    <xf numFmtId="0" fontId="36" fillId="0" borderId="0" xfId="1932" applyAlignment="1">
      <alignment wrapText="1"/>
    </xf>
    <xf numFmtId="0" fontId="55" fillId="0" borderId="0" xfId="1" applyFont="1" applyFill="1" applyAlignment="1">
      <alignment horizontal="center" vertical="center"/>
    </xf>
    <xf numFmtId="0" fontId="55" fillId="0" borderId="0" xfId="1" applyFont="1" applyFill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35" fillId="0" borderId="5" xfId="1" applyFont="1" applyFill="1" applyBorder="1" applyAlignment="1">
      <alignment horizontal="center" vertical="center" wrapText="1"/>
    </xf>
    <xf numFmtId="0" fontId="35" fillId="0" borderId="11" xfId="1" applyFont="1" applyFill="1" applyBorder="1" applyAlignment="1">
      <alignment horizontal="center" vertical="center" wrapText="1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0" fontId="33" fillId="0" borderId="6" xfId="1" applyFont="1" applyFill="1" applyBorder="1" applyAlignment="1">
      <alignment horizontal="center" vertical="center"/>
    </xf>
    <xf numFmtId="0" fontId="33" fillId="0" borderId="7" xfId="1" applyFont="1" applyFill="1" applyBorder="1" applyAlignment="1">
      <alignment horizontal="right" vertical="center" wrapText="1"/>
    </xf>
    <xf numFmtId="0" fontId="33" fillId="0" borderId="8" xfId="1" applyFont="1" applyFill="1" applyBorder="1" applyAlignment="1">
      <alignment horizontal="right" vertical="center" wrapText="1"/>
    </xf>
    <xf numFmtId="0" fontId="33" fillId="0" borderId="6" xfId="1" applyFont="1" applyFill="1" applyBorder="1" applyAlignment="1">
      <alignment horizontal="right" vertical="center" wrapText="1"/>
    </xf>
    <xf numFmtId="0" fontId="33" fillId="0" borderId="8" xfId="1" applyFont="1" applyFill="1" applyBorder="1" applyAlignment="1">
      <alignment horizontal="left" vertical="center"/>
    </xf>
    <xf numFmtId="0" fontId="127" fillId="0" borderId="0" xfId="1962" applyFont="1" applyAlignment="1">
      <alignment horizontal="right"/>
    </xf>
    <xf numFmtId="0" fontId="33" fillId="0" borderId="0" xfId="1962" applyFont="1" applyBorder="1" applyAlignment="1">
      <alignment horizontal="center" vertical="center"/>
    </xf>
    <xf numFmtId="0" fontId="33" fillId="0" borderId="0" xfId="1962" applyFont="1" applyBorder="1" applyAlignment="1">
      <alignment horizontal="center" vertical="center" wrapText="1"/>
    </xf>
    <xf numFmtId="0" fontId="105" fillId="0" borderId="0" xfId="1" applyFont="1" applyBorder="1" applyAlignment="1">
      <alignment horizontal="left" vertical="center"/>
    </xf>
    <xf numFmtId="0" fontId="105" fillId="0" borderId="0" xfId="1" applyFont="1" applyFill="1" applyBorder="1" applyAlignment="1">
      <alignment horizontal="left" vertical="center" wrapText="1"/>
    </xf>
    <xf numFmtId="0" fontId="35" fillId="0" borderId="7" xfId="1962" applyFont="1" applyFill="1" applyBorder="1" applyAlignment="1">
      <alignment vertical="center" wrapText="1"/>
    </xf>
    <xf numFmtId="0" fontId="35" fillId="0" borderId="8" xfId="1962" applyFont="1" applyFill="1" applyBorder="1" applyAlignment="1">
      <alignment vertical="center" wrapText="1"/>
    </xf>
    <xf numFmtId="0" fontId="35" fillId="0" borderId="6" xfId="1962" applyFont="1" applyFill="1" applyBorder="1" applyAlignment="1">
      <alignment vertical="center" wrapText="1"/>
    </xf>
    <xf numFmtId="0" fontId="129" fillId="0" borderId="4" xfId="1962" applyFont="1" applyBorder="1" applyAlignment="1">
      <alignment horizontal="left" vertical="center" wrapText="1"/>
    </xf>
    <xf numFmtId="0" fontId="3" fillId="0" borderId="0" xfId="1962" applyBorder="1" applyAlignment="1">
      <alignment horizontal="center"/>
    </xf>
    <xf numFmtId="0" fontId="35" fillId="0" borderId="4" xfId="1962" applyFont="1" applyBorder="1" applyAlignment="1">
      <alignment horizontal="center" vertical="center" wrapText="1"/>
    </xf>
    <xf numFmtId="0" fontId="48" fillId="2" borderId="0" xfId="1" applyFont="1" applyFill="1" applyAlignment="1">
      <alignment vertical="center"/>
    </xf>
    <xf numFmtId="0" fontId="3" fillId="2" borderId="0" xfId="1961" applyFill="1" applyAlignment="1">
      <alignment vertical="center"/>
    </xf>
    <xf numFmtId="0" fontId="48" fillId="2" borderId="0" xfId="1" applyFont="1" applyFill="1" applyAlignment="1">
      <alignment horizontal="center" vertical="center"/>
    </xf>
    <xf numFmtId="0" fontId="48" fillId="2" borderId="0" xfId="1" applyFont="1" applyFill="1" applyAlignment="1">
      <alignment horizontal="center" vertical="center" wrapText="1"/>
    </xf>
    <xf numFmtId="0" fontId="50" fillId="2" borderId="0" xfId="1" applyFont="1" applyFill="1" applyAlignment="1">
      <alignment horizontal="center" vertical="center" wrapText="1"/>
    </xf>
    <xf numFmtId="9" fontId="33" fillId="0" borderId="7" xfId="1" applyNumberFormat="1" applyFont="1" applyFill="1" applyBorder="1" applyAlignment="1">
      <alignment horizontal="left"/>
    </xf>
    <xf numFmtId="9" fontId="33" fillId="0" borderId="8" xfId="1" applyNumberFormat="1" applyFont="1" applyFill="1" applyBorder="1" applyAlignment="1">
      <alignment horizontal="left"/>
    </xf>
    <xf numFmtId="9" fontId="33" fillId="0" borderId="6" xfId="1" applyNumberFormat="1" applyFont="1" applyFill="1" applyBorder="1" applyAlignment="1">
      <alignment horizontal="left"/>
    </xf>
    <xf numFmtId="0" fontId="48" fillId="2" borderId="4" xfId="1" applyFont="1" applyFill="1" applyBorder="1" applyAlignment="1">
      <alignment horizontal="center" vertical="center" wrapText="1"/>
    </xf>
    <xf numFmtId="0" fontId="50" fillId="2" borderId="4" xfId="1" applyFont="1" applyFill="1" applyBorder="1" applyAlignment="1">
      <alignment horizontal="center" vertical="center" wrapText="1"/>
    </xf>
    <xf numFmtId="0" fontId="33" fillId="2" borderId="7" xfId="1" applyFont="1" applyFill="1" applyBorder="1" applyAlignment="1">
      <alignment horizontal="center"/>
    </xf>
    <xf numFmtId="0" fontId="33" fillId="2" borderId="8" xfId="1" applyFont="1" applyFill="1" applyBorder="1" applyAlignment="1">
      <alignment horizontal="center"/>
    </xf>
    <xf numFmtId="0" fontId="33" fillId="2" borderId="6" xfId="1" applyFont="1" applyFill="1" applyBorder="1" applyAlignment="1">
      <alignment horizontal="center"/>
    </xf>
    <xf numFmtId="0" fontId="33" fillId="0" borderId="7" xfId="1" applyFont="1" applyFill="1" applyBorder="1" applyAlignment="1">
      <alignment horizontal="center"/>
    </xf>
    <xf numFmtId="0" fontId="33" fillId="0" borderId="8" xfId="1" applyFont="1" applyFill="1" applyBorder="1" applyAlignment="1">
      <alignment horizontal="center"/>
    </xf>
    <xf numFmtId="0" fontId="33" fillId="0" borderId="6" xfId="1" applyFont="1" applyFill="1" applyBorder="1" applyAlignment="1">
      <alignment horizontal="center"/>
    </xf>
    <xf numFmtId="0" fontId="33" fillId="0" borderId="7" xfId="1" applyFont="1" applyFill="1" applyBorder="1" applyAlignment="1">
      <alignment horizontal="left" vertical="center"/>
    </xf>
    <xf numFmtId="0" fontId="33" fillId="0" borderId="6" xfId="1" applyFont="1" applyFill="1" applyBorder="1" applyAlignment="1">
      <alignment horizontal="left" vertical="center"/>
    </xf>
    <xf numFmtId="0" fontId="32" fillId="0" borderId="0" xfId="1937" applyFill="1" applyAlignment="1">
      <alignment horizontal="left" vertical="top" wrapText="1"/>
    </xf>
    <xf numFmtId="0" fontId="123" fillId="0" borderId="0" xfId="1937" applyFont="1" applyFill="1" applyAlignment="1">
      <alignment horizontal="left" vertical="top" wrapText="1"/>
    </xf>
    <xf numFmtId="0" fontId="54" fillId="0" borderId="0" xfId="1937" applyFont="1" applyFill="1" applyAlignment="1">
      <alignment horizontal="center" vertical="top" wrapText="1"/>
    </xf>
    <xf numFmtId="0" fontId="122" fillId="0" borderId="0" xfId="1937" applyFont="1" applyFill="1" applyAlignment="1">
      <alignment horizontal="center" vertical="center"/>
    </xf>
    <xf numFmtId="0" fontId="54" fillId="0" borderId="0" xfId="1937" applyFont="1" applyFill="1" applyAlignment="1">
      <alignment horizontal="center" wrapText="1"/>
    </xf>
    <xf numFmtId="0" fontId="43" fillId="0" borderId="5" xfId="1961" applyFont="1" applyFill="1" applyBorder="1" applyAlignment="1">
      <alignment horizontal="center" vertical="center" wrapText="1"/>
    </xf>
    <xf numFmtId="0" fontId="43" fillId="0" borderId="11" xfId="1961" applyFont="1" applyFill="1" applyBorder="1" applyAlignment="1">
      <alignment horizontal="center" vertical="center" wrapText="1"/>
    </xf>
    <xf numFmtId="0" fontId="54" fillId="0" borderId="7" xfId="1937" applyFont="1" applyFill="1" applyBorder="1" applyAlignment="1">
      <alignment horizontal="left" vertical="center" wrapText="1"/>
    </xf>
    <xf numFmtId="0" fontId="54" fillId="0" borderId="8" xfId="1937" applyFont="1" applyFill="1" applyBorder="1" applyAlignment="1">
      <alignment horizontal="left" vertical="center" wrapText="1"/>
    </xf>
    <xf numFmtId="0" fontId="54" fillId="0" borderId="6" xfId="1937" applyFont="1" applyFill="1" applyBorder="1" applyAlignment="1">
      <alignment horizontal="left" vertical="center" wrapText="1"/>
    </xf>
    <xf numFmtId="0" fontId="32" fillId="0" borderId="0" xfId="1937" applyFill="1" applyAlignment="1">
      <alignment horizontal="left" vertical="top"/>
    </xf>
    <xf numFmtId="0" fontId="32" fillId="0" borderId="22" xfId="1937" applyFill="1" applyBorder="1" applyAlignment="1">
      <alignment horizontal="center" vertical="center" wrapText="1"/>
    </xf>
    <xf numFmtId="0" fontId="32" fillId="0" borderId="24" xfId="1937" applyFill="1" applyBorder="1" applyAlignment="1">
      <alignment horizontal="center" vertical="center" wrapText="1"/>
    </xf>
    <xf numFmtId="0" fontId="32" fillId="0" borderId="23" xfId="1937" applyFill="1" applyBorder="1" applyAlignment="1">
      <alignment horizontal="center" vertical="center" wrapText="1"/>
    </xf>
    <xf numFmtId="0" fontId="32" fillId="0" borderId="2" xfId="1937" applyFill="1" applyBorder="1" applyAlignment="1">
      <alignment horizontal="center" vertical="center" wrapText="1"/>
    </xf>
    <xf numFmtId="0" fontId="32" fillId="0" borderId="3" xfId="1937" applyFill="1" applyBorder="1" applyAlignment="1">
      <alignment horizontal="center" vertical="center" wrapText="1"/>
    </xf>
    <xf numFmtId="0" fontId="32" fillId="0" borderId="10" xfId="1929" applyFont="1" applyBorder="1" applyAlignment="1">
      <alignment horizontal="left" vertical="top" wrapText="1"/>
    </xf>
    <xf numFmtId="0" fontId="32" fillId="0" borderId="0" xfId="1929" applyFont="1" applyBorder="1" applyAlignment="1">
      <alignment horizontal="left" vertical="top" wrapText="1"/>
    </xf>
    <xf numFmtId="0" fontId="136" fillId="0" borderId="2" xfId="1929" applyFont="1" applyBorder="1" applyAlignment="1">
      <alignment horizontal="center" vertical="top" wrapText="1"/>
    </xf>
    <xf numFmtId="0" fontId="136" fillId="0" borderId="0" xfId="1929" applyFont="1" applyBorder="1" applyAlignment="1">
      <alignment horizontal="center" vertical="top" wrapText="1"/>
    </xf>
    <xf numFmtId="0" fontId="54" fillId="0" borderId="0" xfId="1929" applyFont="1" applyAlignment="1">
      <alignment horizontal="center"/>
    </xf>
    <xf numFmtId="0" fontId="32" fillId="0" borderId="0" xfId="1966" applyFont="1" applyAlignment="1">
      <alignment horizontal="center"/>
    </xf>
    <xf numFmtId="0" fontId="54" fillId="0" borderId="10" xfId="1929" applyFont="1" applyBorder="1" applyAlignment="1">
      <alignment horizontal="center" vertical="top" wrapText="1"/>
    </xf>
    <xf numFmtId="0" fontId="137" fillId="0" borderId="0" xfId="1966" applyFont="1" applyBorder="1" applyAlignment="1">
      <alignment horizontal="center" vertical="top"/>
    </xf>
    <xf numFmtId="0" fontId="112" fillId="0" borderId="5" xfId="1966" applyFont="1" applyBorder="1" applyAlignment="1">
      <alignment horizontal="left" vertical="top" wrapText="1"/>
    </xf>
    <xf numFmtId="0" fontId="103" fillId="0" borderId="5" xfId="1966" applyFont="1" applyBorder="1" applyAlignment="1">
      <alignment horizontal="left" vertical="top" wrapText="1"/>
    </xf>
    <xf numFmtId="0" fontId="31" fillId="0" borderId="5" xfId="1966" applyFont="1" applyBorder="1" applyAlignment="1">
      <alignment vertical="top" wrapText="1"/>
    </xf>
    <xf numFmtId="0" fontId="1" fillId="0" borderId="9" xfId="1966" applyBorder="1" applyAlignment="1">
      <alignment vertical="top" wrapText="1"/>
    </xf>
    <xf numFmtId="0" fontId="1" fillId="0" borderId="11" xfId="1966" applyBorder="1" applyAlignment="1">
      <alignment vertical="top" wrapText="1"/>
    </xf>
    <xf numFmtId="0" fontId="32" fillId="0" borderId="5" xfId="1966" applyFont="1" applyBorder="1" applyAlignment="1">
      <alignment horizontal="left" vertical="top" wrapText="1"/>
    </xf>
    <xf numFmtId="0" fontId="1" fillId="0" borderId="5" xfId="1966" applyFont="1" applyBorder="1" applyAlignment="1">
      <alignment vertical="top" wrapText="1"/>
    </xf>
    <xf numFmtId="0" fontId="54" fillId="0" borderId="5" xfId="1966" applyFont="1" applyBorder="1" applyAlignment="1">
      <alignment horizontal="left" vertical="top" wrapText="1"/>
    </xf>
    <xf numFmtId="0" fontId="103" fillId="0" borderId="5" xfId="1966" applyFont="1" applyBorder="1" applyAlignment="1">
      <alignment vertical="top" wrapText="1"/>
    </xf>
    <xf numFmtId="0" fontId="54" fillId="0" borderId="4" xfId="1966" applyFont="1" applyBorder="1" applyAlignment="1">
      <alignment horizontal="left" vertical="top" wrapText="1"/>
    </xf>
    <xf numFmtId="0" fontId="103" fillId="0" borderId="4" xfId="1966" applyFont="1" applyBorder="1" applyAlignment="1">
      <alignment vertical="top" wrapText="1"/>
    </xf>
    <xf numFmtId="0" fontId="104" fillId="0" borderId="0" xfId="109" quotePrefix="1" applyFont="1" applyFill="1" applyAlignment="1">
      <alignment horizontal="center" vertical="center" wrapText="1"/>
    </xf>
    <xf numFmtId="0" fontId="62" fillId="0" borderId="0" xfId="132" applyFont="1" applyFill="1" applyAlignment="1">
      <alignment wrapText="1"/>
    </xf>
    <xf numFmtId="0" fontId="62" fillId="0" borderId="0" xfId="108" quotePrefix="1" applyFont="1" applyFill="1" applyAlignment="1">
      <alignment horizontal="center" vertical="top" wrapText="1"/>
    </xf>
    <xf numFmtId="0" fontId="104" fillId="0" borderId="0" xfId="107" quotePrefix="1" applyFont="1" applyFill="1" applyAlignment="1">
      <alignment horizontal="left" vertical="top" wrapText="1"/>
    </xf>
    <xf numFmtId="0" fontId="104" fillId="0" borderId="0" xfId="102" quotePrefix="1" applyFont="1" applyFill="1" applyAlignment="1">
      <alignment horizontal="left" vertical="center" wrapText="1"/>
    </xf>
    <xf numFmtId="0" fontId="104" fillId="0" borderId="0" xfId="132" applyFont="1" applyFill="1" applyAlignment="1">
      <alignment vertical="center" wrapText="1"/>
    </xf>
    <xf numFmtId="0" fontId="62" fillId="0" borderId="0" xfId="87" quotePrefix="1" applyFont="1" applyFill="1" applyAlignment="1">
      <alignment horizontal="left" vertical="center" wrapText="1"/>
    </xf>
    <xf numFmtId="0" fontId="62" fillId="0" borderId="4" xfId="93" quotePrefix="1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center" vertical="center" wrapText="1"/>
    </xf>
    <xf numFmtId="0" fontId="62" fillId="0" borderId="9" xfId="95" quotePrefix="1" applyFont="1" applyFill="1" applyBorder="1" applyAlignment="1">
      <alignment horizontal="center" vertical="center" wrapText="1"/>
    </xf>
    <xf numFmtId="0" fontId="62" fillId="0" borderId="11" xfId="95" quotePrefix="1" applyFont="1" applyFill="1" applyBorder="1" applyAlignment="1">
      <alignment horizontal="center" vertical="center" wrapText="1"/>
    </xf>
    <xf numFmtId="0" fontId="104" fillId="0" borderId="0" xfId="92" quotePrefix="1" applyFont="1" applyFill="1" applyAlignment="1">
      <alignment horizontal="left" vertical="center" wrapText="1"/>
    </xf>
    <xf numFmtId="0" fontId="62" fillId="0" borderId="0" xfId="102" quotePrefix="1" applyFont="1" applyFill="1" applyAlignment="1">
      <alignment horizontal="left" vertical="top" wrapText="1"/>
    </xf>
    <xf numFmtId="0" fontId="62" fillId="0" borderId="5" xfId="95" quotePrefix="1" applyFont="1" applyFill="1" applyBorder="1" applyAlignment="1">
      <alignment horizontal="center" vertical="center" wrapText="1"/>
    </xf>
    <xf numFmtId="4" fontId="62" fillId="0" borderId="9" xfId="99" applyNumberFormat="1" applyFont="1" applyFill="1" applyBorder="1" applyAlignment="1">
      <alignment horizontal="center" vertical="center" wrapText="1"/>
    </xf>
    <xf numFmtId="4" fontId="62" fillId="0" borderId="11" xfId="99" applyNumberFormat="1" applyFont="1" applyFill="1" applyBorder="1" applyAlignment="1">
      <alignment horizontal="center" vertical="center" wrapText="1"/>
    </xf>
  </cellXfs>
  <cellStyles count="1968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48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6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5"/>
    <cellStyle name="S6 3" xfId="91"/>
    <cellStyle name="S6 4" xfId="102"/>
    <cellStyle name="S6 5" xfId="139"/>
    <cellStyle name="S7" xfId="53"/>
    <cellStyle name="S7 2" xfId="54"/>
    <cellStyle name="S7 2 2" xfId="1947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4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Итоги" xfId="1926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ЛокСмета" xfId="192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12 2" xfId="1937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3"/>
    <cellStyle name="Обычный 2 2 4" xfId="1941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5"/>
    <cellStyle name="Обычный 28 4" xfId="1938"/>
    <cellStyle name="Обычный 28 7" xfId="1962"/>
    <cellStyle name="Обычный 29" xfId="1931"/>
    <cellStyle name="Обычный 3" xfId="63"/>
    <cellStyle name="Обычный 3 2" xfId="69"/>
    <cellStyle name="Обычный 3 2 2" xfId="114"/>
    <cellStyle name="Обычный 3 3" xfId="1932"/>
    <cellStyle name="Обычный 30" xfId="1949"/>
    <cellStyle name="Обычный 31" xfId="1950"/>
    <cellStyle name="Обычный 31 2 2" xfId="1944"/>
    <cellStyle name="Обычный 32" xfId="1951"/>
    <cellStyle name="Обычный 33" xfId="1952"/>
    <cellStyle name="Обычный 34" xfId="1954"/>
    <cellStyle name="Обычный 35" xfId="1956"/>
    <cellStyle name="Обычный 36" xfId="1958"/>
    <cellStyle name="Обычный 37" xfId="1960"/>
    <cellStyle name="Обычный 38" xfId="1964"/>
    <cellStyle name="Обычный 39" xfId="1966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42"/>
    <cellStyle name="Обычный 41" xfId="1936"/>
    <cellStyle name="Обычный 41 2" xfId="1961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ПИР" xfId="1928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15" xfId="1943"/>
    <cellStyle name="Процентный 2" xfId="4"/>
    <cellStyle name="Процентный 2 2" xfId="1808"/>
    <cellStyle name="Процентный 3" xfId="67"/>
    <cellStyle name="Процентный 3 2" xfId="83"/>
    <cellStyle name="Процентный 3 3" xfId="1935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9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10" xfId="1955"/>
    <cellStyle name="Финансовый 11" xfId="1957"/>
    <cellStyle name="Финансовый 12" xfId="1959"/>
    <cellStyle name="Финансовый 13" xfId="1963"/>
    <cellStyle name="Финансовый 14" xfId="1965"/>
    <cellStyle name="Финансовый 15" xfId="1967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3 4" xfId="1939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4"/>
    <cellStyle name="Финансовый 7 2" xfId="1940"/>
    <cellStyle name="Финансовый 8" xfId="1933"/>
    <cellStyle name="Финансовый 9" xfId="1953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ylova\AppData\Local\Microsoft\Windows\INetCache\Content.Outlook\S1Y6U532\&#1056;&#1072;&#1079;&#1076;&#1077;&#1083;%20&#1055;&#1044;%20&#8470;9.%20&#1063;&#1072;&#1089;&#1090;&#1100;%202.%20&#1069;&#1051;2-4-&#1055;&#1048;&#1056;-&#1057;&#1052;2_&#1080;&#1079;&#1084;5%2012.0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Титул"/>
      <sheetName val="изм.1"/>
      <sheetName val="изм.2"/>
      <sheetName val="изм.3"/>
      <sheetName val="изм.4"/>
      <sheetName val="изм.5"/>
      <sheetName val="Содерж"/>
      <sheetName val="02-01-01"/>
      <sheetName val="02-01-02"/>
      <sheetName val="02-01-03"/>
      <sheetName val="02-01-04"/>
      <sheetName val="02-02-01"/>
      <sheetName val="02-02-02"/>
      <sheetName val="02-02-03"/>
      <sheetName val="02-03-01"/>
      <sheetName val="02-03-02"/>
      <sheetName val="02-03-03"/>
      <sheetName val="02-04-01"/>
      <sheetName val="02-04-02"/>
      <sheetName val="02-05-01"/>
      <sheetName val="02-05-02"/>
      <sheetName val="02-05-03"/>
      <sheetName val="02-06-01"/>
      <sheetName val="02-06-02"/>
      <sheetName val="02-06-03"/>
      <sheetName val="02-07-01"/>
      <sheetName val="02-07-02"/>
      <sheetName val="02-07-03"/>
      <sheetName val="02-08-01"/>
      <sheetName val="02-08-02"/>
      <sheetName val="02-08-03"/>
      <sheetName val="02-08-04"/>
      <sheetName val="09-05-01база"/>
      <sheetName val="09-05-01"/>
      <sheetName val="09-05-02база"/>
      <sheetName val="09-05-02"/>
      <sheetName val="09-06-01база"/>
      <sheetName val="09-06-01"/>
      <sheetName val="09-06-02база"/>
      <sheetName val="09-06-02"/>
      <sheetName val="12-01-01"/>
      <sheetName val="12-01-02-1"/>
      <sheetName val="12-01-02-3 "/>
      <sheetName val="12-01-02-3-1"/>
      <sheetName val="12-01-03-2"/>
      <sheetName val="12-01-04"/>
      <sheetName val="12-01-05 "/>
      <sheetName val="12-02-01"/>
      <sheetName val="12-02-02"/>
      <sheetName val="12-02-2-2"/>
      <sheetName val="12-02-03"/>
      <sheetName val="12-03-01"/>
      <sheetName val="12-03-02"/>
      <sheetName val="12-03-02-1"/>
      <sheetName val="12-04-01"/>
      <sheetName val="12-04-1-2"/>
      <sheetName val="12-05-01"/>
      <sheetName val="12-05-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1">
          <cell r="B31" t="str">
            <v>Всего по смете: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47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48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567" t="s">
        <v>46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8"/>
    </row>
    <row r="5" spans="1:13" x14ac:dyDescent="0.2">
      <c r="A5" s="568" t="s">
        <v>90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17"/>
    </row>
    <row r="6" spans="1:13" s="93" customFormat="1" ht="26.25" customHeight="1" thickBot="1" x14ac:dyDescent="0.3">
      <c r="A6" s="570" t="s">
        <v>91</v>
      </c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1"/>
      <c r="M6" s="92"/>
    </row>
    <row r="7" spans="1:13" ht="21" customHeight="1" thickTop="1" x14ac:dyDescent="0.2">
      <c r="A7" s="20" t="s">
        <v>49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572" t="s">
        <v>16</v>
      </c>
      <c r="B8" s="572" t="s">
        <v>17</v>
      </c>
      <c r="C8" s="572" t="s">
        <v>18</v>
      </c>
      <c r="D8" s="572" t="s">
        <v>19</v>
      </c>
      <c r="E8" s="572" t="s">
        <v>20</v>
      </c>
      <c r="F8" s="572" t="s">
        <v>21</v>
      </c>
      <c r="G8" s="572"/>
      <c r="H8" s="572"/>
      <c r="I8" s="572"/>
      <c r="J8" s="572"/>
      <c r="K8" s="573"/>
      <c r="L8" s="572" t="s">
        <v>22</v>
      </c>
    </row>
    <row r="9" spans="1:13" ht="18" customHeight="1" x14ac:dyDescent="0.2">
      <c r="A9" s="573"/>
      <c r="B9" s="573"/>
      <c r="C9" s="573"/>
      <c r="D9" s="573"/>
      <c r="E9" s="573"/>
      <c r="F9" s="24" t="s">
        <v>23</v>
      </c>
      <c r="G9" s="24" t="s">
        <v>24</v>
      </c>
      <c r="H9" s="24" t="s">
        <v>25</v>
      </c>
      <c r="I9" s="24" t="s">
        <v>26</v>
      </c>
      <c r="J9" s="24" t="s">
        <v>27</v>
      </c>
      <c r="K9" s="24" t="s">
        <v>28</v>
      </c>
      <c r="L9" s="573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574" t="s">
        <v>29</v>
      </c>
      <c r="B11" s="575"/>
      <c r="C11" s="575"/>
      <c r="D11" s="575"/>
      <c r="E11" s="575"/>
      <c r="F11" s="575"/>
      <c r="G11" s="575"/>
      <c r="H11" s="575"/>
      <c r="I11" s="575"/>
      <c r="J11" s="575"/>
      <c r="K11" s="575"/>
      <c r="L11" s="576"/>
    </row>
    <row r="12" spans="1:13" ht="42" customHeight="1" x14ac:dyDescent="0.2">
      <c r="A12" s="26">
        <v>1</v>
      </c>
      <c r="B12" s="27" t="s">
        <v>50</v>
      </c>
      <c r="C12" s="28" t="s">
        <v>51</v>
      </c>
      <c r="D12" s="28">
        <v>0.36</v>
      </c>
      <c r="E12" s="29" t="s">
        <v>52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53</v>
      </c>
      <c r="C13" s="28" t="s">
        <v>36</v>
      </c>
      <c r="D13" s="28">
        <v>0</v>
      </c>
      <c r="E13" s="29" t="s">
        <v>54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55</v>
      </c>
      <c r="C14" s="28" t="s">
        <v>36</v>
      </c>
      <c r="D14" s="28">
        <v>36</v>
      </c>
      <c r="E14" s="29" t="s">
        <v>56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57</v>
      </c>
      <c r="C15" s="28" t="s">
        <v>58</v>
      </c>
      <c r="D15" s="28">
        <v>4845</v>
      </c>
      <c r="E15" s="29" t="s">
        <v>59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30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75</v>
      </c>
      <c r="C17" s="7"/>
      <c r="D17" s="36">
        <f>L16</f>
        <v>113568.24</v>
      </c>
      <c r="E17" s="4" t="s">
        <v>60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61</v>
      </c>
      <c r="C18" s="7"/>
      <c r="D18" s="36">
        <f>L16</f>
        <v>113568.24</v>
      </c>
      <c r="E18" s="4" t="s">
        <v>62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63</v>
      </c>
      <c r="C19" s="37"/>
      <c r="D19" s="36">
        <f>L16</f>
        <v>113568.24</v>
      </c>
      <c r="E19" s="4" t="s">
        <v>64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30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574" t="s">
        <v>65</v>
      </c>
      <c r="B22" s="575"/>
      <c r="C22" s="575"/>
      <c r="D22" s="575"/>
      <c r="E22" s="575"/>
      <c r="F22" s="575"/>
      <c r="G22" s="575"/>
      <c r="H22" s="575"/>
      <c r="I22" s="575"/>
      <c r="J22" s="575"/>
      <c r="K22" s="575"/>
      <c r="L22" s="576"/>
      <c r="M22" s="9"/>
    </row>
    <row r="23" spans="1:13" ht="29.25" hidden="1" customHeight="1" x14ac:dyDescent="0.2">
      <c r="A23" s="26">
        <v>5</v>
      </c>
      <c r="B23" s="53" t="s">
        <v>40</v>
      </c>
      <c r="C23" s="29"/>
      <c r="D23" s="54">
        <f>L21</f>
        <v>136281.89000000001</v>
      </c>
      <c r="E23" s="55" t="s">
        <v>42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66</v>
      </c>
      <c r="C24" s="29"/>
      <c r="D24" s="54">
        <f>L21</f>
        <v>136281.89000000001</v>
      </c>
      <c r="E24" s="55" t="s">
        <v>67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68</v>
      </c>
      <c r="C25" s="29"/>
      <c r="D25" s="54">
        <f>D24+L24</f>
        <v>143095.98000000001</v>
      </c>
      <c r="E25" s="55" t="s">
        <v>69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31</v>
      </c>
      <c r="C26" s="29"/>
      <c r="D26" s="54">
        <f>D24+L24</f>
        <v>143095.98000000001</v>
      </c>
      <c r="E26" s="62" t="s">
        <v>70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39</v>
      </c>
      <c r="C27" s="29"/>
      <c r="D27" s="54">
        <f>L16+L17</f>
        <v>136281.89000000001</v>
      </c>
      <c r="E27" s="55" t="s">
        <v>71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32</v>
      </c>
      <c r="C28" s="29"/>
      <c r="D28" s="54">
        <f>L21+L23+L24+L25+L26+L27</f>
        <v>191748.61</v>
      </c>
      <c r="E28" s="55" t="s">
        <v>72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41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44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37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577" t="s">
        <v>73</v>
      </c>
      <c r="C32" s="578"/>
      <c r="D32" s="578"/>
      <c r="E32" s="578"/>
      <c r="F32" s="578"/>
      <c r="G32" s="578"/>
      <c r="H32" s="578"/>
      <c r="I32" s="578"/>
      <c r="J32" s="579"/>
      <c r="K32" s="80">
        <v>3.9</v>
      </c>
      <c r="L32" s="81">
        <f>L31*K32</f>
        <v>747819.58</v>
      </c>
    </row>
    <row r="33" spans="1:12" hidden="1" x14ac:dyDescent="0.2">
      <c r="A33" s="79"/>
      <c r="B33" s="577" t="s">
        <v>43</v>
      </c>
      <c r="C33" s="578"/>
      <c r="D33" s="578"/>
      <c r="E33" s="578"/>
      <c r="F33" s="578"/>
      <c r="G33" s="578"/>
      <c r="H33" s="578"/>
      <c r="I33" s="578"/>
      <c r="J33" s="579"/>
      <c r="K33" s="80">
        <v>1</v>
      </c>
      <c r="L33" s="81">
        <f>L32*K33</f>
        <v>747819.58</v>
      </c>
    </row>
    <row r="34" spans="1:12" x14ac:dyDescent="0.2">
      <c r="A34" s="79"/>
      <c r="B34" s="41" t="s">
        <v>33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564" t="s">
        <v>74</v>
      </c>
      <c r="C35" s="565"/>
      <c r="D35" s="565"/>
      <c r="E35" s="565"/>
      <c r="F35" s="565"/>
      <c r="G35" s="565"/>
      <c r="H35" s="565"/>
      <c r="I35" s="565"/>
      <c r="J35" s="565"/>
      <c r="K35" s="566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38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view="pageBreakPreview" topLeftCell="A37" zoomScale="115" zoomScaleNormal="100" zoomScaleSheetLayoutView="115" workbookViewId="0">
      <selection activeCell="G21" sqref="G21"/>
    </sheetView>
  </sheetViews>
  <sheetFormatPr defaultRowHeight="15" x14ac:dyDescent="0.25"/>
  <cols>
    <col min="1" max="1" width="3.85546875" style="383" customWidth="1"/>
    <col min="2" max="2" width="30" style="383" customWidth="1"/>
    <col min="3" max="4" width="9.140625" style="383"/>
    <col min="5" max="5" width="26.42578125" style="383" customWidth="1"/>
    <col min="6" max="6" width="17.42578125" style="383" customWidth="1"/>
    <col min="7" max="7" width="10.28515625" style="383" bestFit="1" customWidth="1"/>
    <col min="8" max="9" width="9.140625" style="383"/>
    <col min="10" max="10" width="12" style="383" customWidth="1"/>
    <col min="11" max="16384" width="9.140625" style="383"/>
  </cols>
  <sheetData>
    <row r="2" spans="1:10" ht="14.45" customHeight="1" x14ac:dyDescent="0.25">
      <c r="A2" s="347"/>
      <c r="B2" s="698" t="s">
        <v>664</v>
      </c>
      <c r="C2" s="698"/>
      <c r="D2" s="698"/>
      <c r="E2" s="698"/>
      <c r="F2" s="698"/>
      <c r="G2" s="347"/>
    </row>
    <row r="3" spans="1:10" x14ac:dyDescent="0.25">
      <c r="A3" s="347"/>
      <c r="B3" s="699" t="s">
        <v>303</v>
      </c>
      <c r="C3" s="699"/>
      <c r="D3" s="699"/>
      <c r="E3" s="699"/>
      <c r="F3" s="699"/>
      <c r="G3" s="347"/>
    </row>
    <row r="4" spans="1:10" ht="14.45" customHeight="1" x14ac:dyDescent="0.25">
      <c r="A4" s="700" t="s">
        <v>152</v>
      </c>
      <c r="B4" s="700"/>
      <c r="C4" s="700"/>
      <c r="D4" s="700"/>
      <c r="E4" s="700"/>
      <c r="F4" s="700"/>
      <c r="G4" s="700"/>
    </row>
    <row r="5" spans="1:10" ht="40.15" customHeight="1" x14ac:dyDescent="0.25">
      <c r="A5" s="696" t="s">
        <v>304</v>
      </c>
      <c r="B5" s="696"/>
      <c r="C5" s="696"/>
      <c r="D5" s="697" t="s">
        <v>453</v>
      </c>
      <c r="E5" s="697"/>
      <c r="F5" s="697"/>
      <c r="G5" s="697"/>
    </row>
    <row r="6" spans="1:10" x14ac:dyDescent="0.25">
      <c r="A6" s="348"/>
      <c r="B6" s="348"/>
      <c r="C6" s="349"/>
      <c r="D6" s="350"/>
      <c r="E6" s="350"/>
      <c r="F6" s="350"/>
      <c r="G6" s="350"/>
    </row>
    <row r="7" spans="1:10" ht="14.45" customHeight="1" x14ac:dyDescent="0.25">
      <c r="A7" s="696" t="s">
        <v>305</v>
      </c>
      <c r="B7" s="696"/>
      <c r="C7" s="696"/>
      <c r="D7" s="697" t="s">
        <v>306</v>
      </c>
      <c r="E7" s="697"/>
      <c r="F7" s="697"/>
      <c r="G7" s="697"/>
    </row>
    <row r="8" spans="1:10" x14ac:dyDescent="0.25">
      <c r="A8" s="351"/>
      <c r="B8" s="351"/>
      <c r="C8" s="351"/>
      <c r="D8" s="697"/>
      <c r="E8" s="697"/>
      <c r="F8" s="697"/>
      <c r="G8" s="697"/>
    </row>
    <row r="9" spans="1:10" ht="14.45" customHeight="1" x14ac:dyDescent="0.25">
      <c r="A9" s="696" t="s">
        <v>81</v>
      </c>
      <c r="B9" s="696"/>
      <c r="C9" s="696"/>
      <c r="D9" s="697"/>
      <c r="E9" s="697"/>
      <c r="F9" s="697"/>
      <c r="G9" s="697"/>
    </row>
    <row r="10" spans="1:10" x14ac:dyDescent="0.25">
      <c r="A10" s="349"/>
      <c r="B10" s="349"/>
      <c r="C10" s="347"/>
      <c r="D10" s="697"/>
      <c r="E10" s="697"/>
      <c r="F10" s="697"/>
      <c r="G10" s="697"/>
    </row>
    <row r="11" spans="1:10" ht="30.75" customHeight="1" x14ac:dyDescent="0.25">
      <c r="A11" s="696" t="s">
        <v>307</v>
      </c>
      <c r="B11" s="706"/>
      <c r="C11" s="706"/>
      <c r="D11" s="706"/>
      <c r="E11" s="706"/>
      <c r="F11" s="706"/>
      <c r="G11" s="706"/>
    </row>
    <row r="12" spans="1:10" x14ac:dyDescent="0.25">
      <c r="A12" s="347"/>
      <c r="B12" s="347"/>
      <c r="C12" s="347"/>
      <c r="D12" s="347"/>
      <c r="E12" s="347"/>
      <c r="F12" s="347"/>
      <c r="G12" s="347"/>
    </row>
    <row r="13" spans="1:10" ht="25.5" customHeight="1" x14ac:dyDescent="0.25">
      <c r="A13" s="707" t="s">
        <v>158</v>
      </c>
      <c r="B13" s="707" t="s">
        <v>17</v>
      </c>
      <c r="C13" s="707" t="s">
        <v>308</v>
      </c>
      <c r="D13" s="707" t="s">
        <v>309</v>
      </c>
      <c r="E13" s="707" t="s">
        <v>20</v>
      </c>
      <c r="F13" s="709" t="s">
        <v>207</v>
      </c>
      <c r="G13" s="710"/>
      <c r="H13" s="710"/>
      <c r="I13" s="711"/>
      <c r="J13" s="701" t="s">
        <v>310</v>
      </c>
    </row>
    <row r="14" spans="1:10" x14ac:dyDescent="0.25">
      <c r="A14" s="708"/>
      <c r="B14" s="708"/>
      <c r="C14" s="708"/>
      <c r="D14" s="708"/>
      <c r="E14" s="708"/>
      <c r="F14" s="408" t="s">
        <v>311</v>
      </c>
      <c r="G14" s="409" t="s">
        <v>312</v>
      </c>
      <c r="H14" s="410" t="s">
        <v>313</v>
      </c>
      <c r="I14" s="411" t="s">
        <v>314</v>
      </c>
      <c r="J14" s="702"/>
    </row>
    <row r="15" spans="1:10" ht="21.6" customHeight="1" x14ac:dyDescent="0.25">
      <c r="A15" s="306" t="s">
        <v>315</v>
      </c>
      <c r="B15" s="302" t="s">
        <v>316</v>
      </c>
      <c r="C15" s="302"/>
      <c r="D15" s="302"/>
      <c r="E15" s="302"/>
      <c r="F15" s="302"/>
      <c r="G15" s="352"/>
      <c r="H15" s="412"/>
      <c r="I15" s="412"/>
      <c r="J15" s="412"/>
    </row>
    <row r="16" spans="1:10" ht="102" customHeight="1" x14ac:dyDescent="0.25">
      <c r="A16" s="413" t="s">
        <v>4</v>
      </c>
      <c r="B16" s="279" t="s">
        <v>465</v>
      </c>
      <c r="C16" s="280" t="s">
        <v>317</v>
      </c>
      <c r="D16" s="281">
        <v>40</v>
      </c>
      <c r="E16" s="280" t="s">
        <v>466</v>
      </c>
      <c r="F16" s="282">
        <v>26</v>
      </c>
      <c r="G16" s="283">
        <v>1.1000000000000001</v>
      </c>
      <c r="H16" s="414">
        <v>1.2</v>
      </c>
      <c r="I16" s="414">
        <v>1.21</v>
      </c>
      <c r="J16" s="415">
        <f>D16*F16*IF(G16=0,1,G16)*IF(H16=0,1,H16)*IF(I16=0,1,I16)</f>
        <v>1661.09</v>
      </c>
    </row>
    <row r="17" spans="1:15" ht="21.6" customHeight="1" x14ac:dyDescent="0.25">
      <c r="A17" s="416"/>
      <c r="B17" s="285" t="s">
        <v>318</v>
      </c>
      <c r="C17" s="285"/>
      <c r="D17" s="285"/>
      <c r="E17" s="285"/>
      <c r="F17" s="279"/>
      <c r="G17" s="286"/>
      <c r="H17" s="412"/>
      <c r="I17" s="412"/>
      <c r="J17" s="417"/>
    </row>
    <row r="18" spans="1:15" ht="42" customHeight="1" x14ac:dyDescent="0.25">
      <c r="A18" s="416"/>
      <c r="B18" s="287" t="s">
        <v>319</v>
      </c>
      <c r="C18" s="288"/>
      <c r="D18" s="288"/>
      <c r="E18" s="287" t="s">
        <v>320</v>
      </c>
      <c r="F18" s="279"/>
      <c r="G18" s="286"/>
      <c r="H18" s="412"/>
      <c r="I18" s="412"/>
      <c r="J18" s="417"/>
    </row>
    <row r="19" spans="1:15" ht="69" customHeight="1" x14ac:dyDescent="0.25">
      <c r="A19" s="416"/>
      <c r="B19" s="289" t="s">
        <v>321</v>
      </c>
      <c r="C19" s="289"/>
      <c r="D19" s="289"/>
      <c r="E19" s="289" t="s">
        <v>322</v>
      </c>
      <c r="F19" s="279"/>
      <c r="G19" s="286"/>
      <c r="H19" s="412"/>
      <c r="I19" s="412"/>
      <c r="J19" s="417"/>
    </row>
    <row r="20" spans="1:15" ht="61.5" customHeight="1" x14ac:dyDescent="0.25">
      <c r="A20" s="306"/>
      <c r="B20" s="291" t="s">
        <v>323</v>
      </c>
      <c r="C20" s="291"/>
      <c r="D20" s="291"/>
      <c r="E20" s="289" t="s">
        <v>324</v>
      </c>
      <c r="F20" s="279"/>
      <c r="G20" s="286"/>
      <c r="H20" s="412"/>
      <c r="I20" s="412"/>
      <c r="J20" s="417"/>
    </row>
    <row r="21" spans="1:15" s="420" customFormat="1" x14ac:dyDescent="0.25">
      <c r="A21" s="307" t="s">
        <v>116</v>
      </c>
      <c r="B21" s="298" t="s">
        <v>332</v>
      </c>
      <c r="C21" s="298"/>
      <c r="D21" s="298"/>
      <c r="E21" s="298"/>
      <c r="F21" s="298"/>
      <c r="G21" s="299"/>
      <c r="H21" s="418"/>
      <c r="I21" s="418"/>
      <c r="J21" s="419">
        <f>SUM(J16:J20)</f>
        <v>1661.09</v>
      </c>
    </row>
    <row r="22" spans="1:15" ht="51" x14ac:dyDescent="0.25">
      <c r="A22" s="421" t="s">
        <v>119</v>
      </c>
      <c r="B22" s="300" t="s">
        <v>432</v>
      </c>
      <c r="C22" s="300"/>
      <c r="D22" s="300"/>
      <c r="E22" s="300" t="s">
        <v>431</v>
      </c>
      <c r="F22" s="300"/>
      <c r="G22" s="301">
        <v>0.15</v>
      </c>
      <c r="H22" s="422"/>
      <c r="I22" s="422"/>
      <c r="J22" s="423">
        <f>J21*G22</f>
        <v>249.16</v>
      </c>
    </row>
    <row r="23" spans="1:15" ht="102" x14ac:dyDescent="0.25">
      <c r="A23" s="306" t="s">
        <v>120</v>
      </c>
      <c r="B23" s="300" t="s">
        <v>333</v>
      </c>
      <c r="C23" s="300"/>
      <c r="D23" s="300"/>
      <c r="E23" s="300" t="s">
        <v>334</v>
      </c>
      <c r="F23" s="300"/>
      <c r="G23" s="301">
        <v>0.4</v>
      </c>
      <c r="H23" s="422"/>
      <c r="I23" s="422"/>
      <c r="J23" s="423">
        <f>(J21+J22)*G23</f>
        <v>764.1</v>
      </c>
    </row>
    <row r="24" spans="1:15" x14ac:dyDescent="0.25">
      <c r="A24" s="306" t="s">
        <v>153</v>
      </c>
      <c r="B24" s="302" t="s">
        <v>335</v>
      </c>
      <c r="C24" s="302"/>
      <c r="D24" s="302"/>
      <c r="E24" s="302"/>
      <c r="F24" s="302"/>
      <c r="G24" s="303"/>
      <c r="H24" s="412"/>
      <c r="I24" s="412"/>
      <c r="J24" s="424">
        <f>J21+J22+J23</f>
        <v>2674.35</v>
      </c>
    </row>
    <row r="25" spans="1:15" x14ac:dyDescent="0.25">
      <c r="A25" s="306" t="s">
        <v>336</v>
      </c>
      <c r="B25" s="302" t="s">
        <v>337</v>
      </c>
      <c r="C25" s="302"/>
      <c r="D25" s="302"/>
      <c r="E25" s="302"/>
      <c r="F25" s="302"/>
      <c r="G25" s="304"/>
      <c r="H25" s="412"/>
      <c r="I25" s="412"/>
      <c r="J25" s="417"/>
    </row>
    <row r="26" spans="1:15" s="427" customFormat="1" ht="63.75" x14ac:dyDescent="0.25">
      <c r="A26" s="306" t="s">
        <v>338</v>
      </c>
      <c r="B26" s="302" t="s">
        <v>339</v>
      </c>
      <c r="C26" s="302" t="s">
        <v>317</v>
      </c>
      <c r="D26" s="302">
        <f>D16*2</f>
        <v>80</v>
      </c>
      <c r="E26" s="302" t="s">
        <v>340</v>
      </c>
      <c r="F26" s="302">
        <v>13</v>
      </c>
      <c r="G26" s="304">
        <v>1.1499999999999999</v>
      </c>
      <c r="H26" s="425">
        <v>1.21</v>
      </c>
      <c r="I26" s="426"/>
      <c r="J26" s="415">
        <f>D26*F26*IF(G26=0,1,G26)*IF(H26=0,1,H26)*IF(I26=0,1,I26)</f>
        <v>1447.16</v>
      </c>
    </row>
    <row r="27" spans="1:15" ht="51" x14ac:dyDescent="0.25">
      <c r="A27" s="306"/>
      <c r="B27" s="300" t="s">
        <v>341</v>
      </c>
      <c r="C27" s="296"/>
      <c r="D27" s="300"/>
      <c r="E27" s="300" t="s">
        <v>342</v>
      </c>
      <c r="F27" s="300"/>
      <c r="G27" s="304"/>
      <c r="H27" s="412"/>
      <c r="I27" s="412"/>
      <c r="J27" s="417"/>
    </row>
    <row r="28" spans="1:15" ht="51" x14ac:dyDescent="0.25">
      <c r="A28" s="306" t="s">
        <v>330</v>
      </c>
      <c r="B28" s="296" t="s">
        <v>323</v>
      </c>
      <c r="C28" s="296"/>
      <c r="D28" s="296"/>
      <c r="E28" s="296" t="s">
        <v>331</v>
      </c>
      <c r="F28" s="296"/>
      <c r="G28" s="297"/>
      <c r="H28" s="412"/>
      <c r="I28" s="412"/>
      <c r="J28" s="417"/>
    </row>
    <row r="29" spans="1:15" s="427" customFormat="1" ht="130.5" customHeight="1" x14ac:dyDescent="0.25">
      <c r="A29" s="306" t="s">
        <v>343</v>
      </c>
      <c r="B29" s="302" t="s">
        <v>344</v>
      </c>
      <c r="C29" s="302" t="s">
        <v>345</v>
      </c>
      <c r="D29" s="302">
        <v>6</v>
      </c>
      <c r="E29" s="302" t="s">
        <v>346</v>
      </c>
      <c r="F29" s="305">
        <v>43</v>
      </c>
      <c r="G29" s="304">
        <v>1.21</v>
      </c>
      <c r="H29" s="426"/>
      <c r="I29" s="426"/>
      <c r="J29" s="415">
        <f>D29*F29*IF(G29=0,1,G29)*IF(H29=0,1,H29)*IF(I29=0,1,I29)</f>
        <v>312.18</v>
      </c>
    </row>
    <row r="30" spans="1:15" ht="51" x14ac:dyDescent="0.25">
      <c r="A30" s="306" t="s">
        <v>330</v>
      </c>
      <c r="B30" s="296" t="s">
        <v>323</v>
      </c>
      <c r="C30" s="296"/>
      <c r="D30" s="296"/>
      <c r="E30" s="296" t="s">
        <v>347</v>
      </c>
      <c r="F30" s="296"/>
      <c r="G30" s="297"/>
      <c r="H30" s="412"/>
      <c r="I30" s="412"/>
      <c r="J30" s="417"/>
    </row>
    <row r="31" spans="1:15" s="427" customFormat="1" ht="38.25" x14ac:dyDescent="0.25">
      <c r="A31" s="306" t="s">
        <v>348</v>
      </c>
      <c r="B31" s="302" t="s">
        <v>349</v>
      </c>
      <c r="C31" s="302" t="s">
        <v>350</v>
      </c>
      <c r="D31" s="302">
        <v>1</v>
      </c>
      <c r="E31" s="302" t="s">
        <v>351</v>
      </c>
      <c r="F31" s="302">
        <v>200</v>
      </c>
      <c r="G31" s="304">
        <v>1.21</v>
      </c>
      <c r="H31" s="426"/>
      <c r="I31" s="426"/>
      <c r="J31" s="236">
        <f>D31*F31*IF(G31=0,1,G31)*IF(H31=0,1,H31)*IF(I31=0,1,I31)</f>
        <v>242</v>
      </c>
      <c r="L31" s="428" t="s">
        <v>352</v>
      </c>
      <c r="O31" s="429">
        <f>J16+J26+J29</f>
        <v>3420.43</v>
      </c>
    </row>
    <row r="32" spans="1:15" ht="51" x14ac:dyDescent="0.25">
      <c r="A32" s="306" t="s">
        <v>330</v>
      </c>
      <c r="B32" s="296" t="s">
        <v>323</v>
      </c>
      <c r="C32" s="296"/>
      <c r="D32" s="296"/>
      <c r="E32" s="296" t="s">
        <v>347</v>
      </c>
      <c r="F32" s="296"/>
      <c r="G32" s="297"/>
      <c r="H32" s="412"/>
      <c r="I32" s="412"/>
      <c r="J32" s="417"/>
    </row>
    <row r="33" spans="1:10" s="427" customFormat="1" ht="127.5" x14ac:dyDescent="0.25">
      <c r="A33" s="306" t="s">
        <v>353</v>
      </c>
      <c r="B33" s="302" t="s">
        <v>433</v>
      </c>
      <c r="C33" s="302" t="s">
        <v>354</v>
      </c>
      <c r="D33" s="302">
        <v>1</v>
      </c>
      <c r="E33" s="302" t="s">
        <v>355</v>
      </c>
      <c r="F33" s="305">
        <f>1000+10%*(J26+J29)</f>
        <v>1175.93</v>
      </c>
      <c r="G33" s="304">
        <v>1.21</v>
      </c>
      <c r="H33" s="426"/>
      <c r="I33" s="426"/>
      <c r="J33" s="415">
        <f>D33*F33*IF(G33=0,1,G33)*IF(H33=0,1,H33)*IF(I33=0,1,I33)</f>
        <v>1422.88</v>
      </c>
    </row>
    <row r="34" spans="1:10" s="427" customFormat="1" ht="51" x14ac:dyDescent="0.25">
      <c r="A34" s="307"/>
      <c r="B34" s="296" t="s">
        <v>323</v>
      </c>
      <c r="C34" s="296"/>
      <c r="D34" s="296"/>
      <c r="E34" s="296" t="s">
        <v>347</v>
      </c>
      <c r="F34" s="308"/>
      <c r="G34" s="309"/>
      <c r="H34" s="426"/>
      <c r="I34" s="426"/>
      <c r="J34" s="430"/>
    </row>
    <row r="35" spans="1:10" x14ac:dyDescent="0.25">
      <c r="A35" s="307" t="s">
        <v>356</v>
      </c>
      <c r="B35" s="298" t="s">
        <v>357</v>
      </c>
      <c r="C35" s="298"/>
      <c r="D35" s="298"/>
      <c r="E35" s="298"/>
      <c r="F35" s="298"/>
      <c r="G35" s="299"/>
      <c r="H35" s="412"/>
      <c r="I35" s="412"/>
      <c r="J35" s="431">
        <f>SUM(J26:J34)</f>
        <v>3424.22</v>
      </c>
    </row>
    <row r="36" spans="1:10" x14ac:dyDescent="0.25">
      <c r="A36" s="306" t="s">
        <v>358</v>
      </c>
      <c r="B36" s="302" t="s">
        <v>359</v>
      </c>
      <c r="C36" s="302"/>
      <c r="D36" s="302"/>
      <c r="E36" s="302"/>
      <c r="F36" s="302"/>
      <c r="G36" s="303"/>
      <c r="H36" s="412"/>
      <c r="I36" s="412"/>
      <c r="J36" s="431">
        <f>J35</f>
        <v>3424.22</v>
      </c>
    </row>
    <row r="37" spans="1:10" x14ac:dyDescent="0.25">
      <c r="A37" s="306" t="s">
        <v>360</v>
      </c>
      <c r="B37" s="302" t="s">
        <v>361</v>
      </c>
      <c r="C37" s="302"/>
      <c r="D37" s="302"/>
      <c r="E37" s="302"/>
      <c r="F37" s="302"/>
      <c r="G37" s="304"/>
      <c r="H37" s="412"/>
      <c r="I37" s="412"/>
      <c r="J37" s="417"/>
    </row>
    <row r="38" spans="1:10" ht="63.75" x14ac:dyDescent="0.25">
      <c r="A38" s="306" t="s">
        <v>107</v>
      </c>
      <c r="B38" s="300" t="s">
        <v>467</v>
      </c>
      <c r="C38" s="300"/>
      <c r="D38" s="300"/>
      <c r="E38" s="300" t="s">
        <v>363</v>
      </c>
      <c r="F38" s="310">
        <v>0.11</v>
      </c>
      <c r="G38" s="311"/>
      <c r="H38" s="422"/>
      <c r="I38" s="422"/>
      <c r="J38" s="432">
        <f>J24*F38</f>
        <v>294.18</v>
      </c>
    </row>
    <row r="39" spans="1:10" ht="63.75" x14ac:dyDescent="0.25">
      <c r="A39" s="306" t="s">
        <v>163</v>
      </c>
      <c r="B39" s="300" t="s">
        <v>364</v>
      </c>
      <c r="C39" s="300"/>
      <c r="D39" s="300"/>
      <c r="E39" s="300" t="s">
        <v>365</v>
      </c>
      <c r="F39" s="310">
        <v>0.26</v>
      </c>
      <c r="G39" s="312"/>
      <c r="H39" s="433"/>
      <c r="I39" s="433"/>
      <c r="J39" s="432">
        <f>(J24+J38)*F39</f>
        <v>771.82</v>
      </c>
    </row>
    <row r="40" spans="1:10" ht="51" x14ac:dyDescent="0.25">
      <c r="A40" s="306" t="s">
        <v>164</v>
      </c>
      <c r="B40" s="300" t="s">
        <v>366</v>
      </c>
      <c r="C40" s="300"/>
      <c r="D40" s="300"/>
      <c r="E40" s="300" t="s">
        <v>367</v>
      </c>
      <c r="F40" s="310">
        <v>0.06</v>
      </c>
      <c r="G40" s="311"/>
      <c r="H40" s="422"/>
      <c r="I40" s="422"/>
      <c r="J40" s="432">
        <f>(J24+J38)*F40</f>
        <v>178.11</v>
      </c>
    </row>
    <row r="41" spans="1:10" ht="51" x14ac:dyDescent="0.25">
      <c r="A41" s="306" t="s">
        <v>368</v>
      </c>
      <c r="B41" s="300" t="s">
        <v>369</v>
      </c>
      <c r="C41" s="300"/>
      <c r="D41" s="300"/>
      <c r="E41" s="300" t="s">
        <v>367</v>
      </c>
      <c r="F41" s="310">
        <v>0.05</v>
      </c>
      <c r="G41" s="311"/>
      <c r="H41" s="422"/>
      <c r="I41" s="422"/>
      <c r="J41" s="432">
        <f>(J24+J38)*F41</f>
        <v>148.43</v>
      </c>
    </row>
    <row r="42" spans="1:10" ht="97.5" customHeight="1" x14ac:dyDescent="0.25">
      <c r="A42" s="306" t="s">
        <v>370</v>
      </c>
      <c r="B42" s="300" t="s">
        <v>371</v>
      </c>
      <c r="C42" s="300"/>
      <c r="D42" s="313">
        <f>J24+J36+J38</f>
        <v>6392.75</v>
      </c>
      <c r="E42" s="300" t="s">
        <v>372</v>
      </c>
      <c r="F42" s="310">
        <v>0.05</v>
      </c>
      <c r="G42" s="311"/>
      <c r="H42" s="422"/>
      <c r="I42" s="422"/>
      <c r="J42" s="432">
        <f>D42*F42</f>
        <v>319.64</v>
      </c>
    </row>
    <row r="43" spans="1:10" x14ac:dyDescent="0.25">
      <c r="A43" s="306" t="s">
        <v>373</v>
      </c>
      <c r="B43" s="302" t="s">
        <v>374</v>
      </c>
      <c r="C43" s="302"/>
      <c r="D43" s="302"/>
      <c r="E43" s="302"/>
      <c r="F43" s="302"/>
      <c r="G43" s="303"/>
      <c r="H43" s="412"/>
      <c r="I43" s="412"/>
      <c r="J43" s="424">
        <f>SUM(J38:J42)</f>
        <v>1712.18</v>
      </c>
    </row>
    <row r="44" spans="1:10" x14ac:dyDescent="0.25">
      <c r="A44" s="306" t="s">
        <v>375</v>
      </c>
      <c r="B44" s="302" t="s">
        <v>376</v>
      </c>
      <c r="C44" s="302"/>
      <c r="D44" s="302"/>
      <c r="E44" s="302"/>
      <c r="F44" s="302"/>
      <c r="G44" s="303"/>
      <c r="H44" s="412"/>
      <c r="I44" s="412"/>
      <c r="J44" s="424">
        <f>J24+J35+J43</f>
        <v>7810.75</v>
      </c>
    </row>
    <row r="45" spans="1:10" ht="34.5" customHeight="1" x14ac:dyDescent="0.25">
      <c r="A45" s="306" t="s">
        <v>377</v>
      </c>
      <c r="B45" s="703" t="s">
        <v>574</v>
      </c>
      <c r="C45" s="704"/>
      <c r="D45" s="704"/>
      <c r="E45" s="704"/>
      <c r="F45" s="705"/>
      <c r="G45" s="434">
        <v>70.489999999999995</v>
      </c>
      <c r="H45" s="426"/>
      <c r="I45" s="426"/>
      <c r="J45" s="435">
        <f>J44*G45</f>
        <v>550579.77</v>
      </c>
    </row>
    <row r="46" spans="1:10" x14ac:dyDescent="0.25">
      <c r="A46" s="306" t="s">
        <v>378</v>
      </c>
      <c r="B46" s="300" t="s">
        <v>379</v>
      </c>
      <c r="C46" s="300"/>
      <c r="D46" s="300"/>
      <c r="E46" s="300"/>
      <c r="F46" s="310">
        <v>0.2</v>
      </c>
      <c r="G46" s="314"/>
      <c r="H46" s="436"/>
      <c r="I46" s="436"/>
      <c r="J46" s="437">
        <f>J45*F46</f>
        <v>110115.95</v>
      </c>
    </row>
    <row r="47" spans="1:10" x14ac:dyDescent="0.25">
      <c r="A47" s="438" t="s">
        <v>380</v>
      </c>
      <c r="B47" s="300" t="str">
        <f>'[44]12-01-02-3 '!B31</f>
        <v>Всего по смете:</v>
      </c>
      <c r="C47" s="315"/>
      <c r="D47" s="315"/>
      <c r="E47" s="315"/>
      <c r="F47" s="315"/>
      <c r="G47" s="314"/>
      <c r="H47" s="436"/>
      <c r="I47" s="436"/>
      <c r="J47" s="437">
        <f>J45+J46</f>
        <v>660695.72</v>
      </c>
    </row>
    <row r="48" spans="1:10" ht="25.5" x14ac:dyDescent="0.25">
      <c r="A48" s="438" t="s">
        <v>381</v>
      </c>
      <c r="B48" s="300" t="s">
        <v>382</v>
      </c>
      <c r="C48" s="315"/>
      <c r="D48" s="315"/>
      <c r="E48" s="315"/>
      <c r="F48" s="316">
        <v>0.1</v>
      </c>
      <c r="G48" s="314"/>
      <c r="H48" s="436"/>
      <c r="I48" s="436"/>
      <c r="J48" s="437">
        <f>J47*1.1</f>
        <v>726765.29</v>
      </c>
    </row>
    <row r="49" spans="1:10" x14ac:dyDescent="0.25">
      <c r="A49" s="353"/>
      <c r="B49" s="353"/>
      <c r="C49" s="353"/>
      <c r="D49" s="353"/>
      <c r="E49" s="353"/>
      <c r="F49" s="353"/>
      <c r="G49" s="353"/>
    </row>
    <row r="63" spans="1:10" ht="141.75" customHeight="1" x14ac:dyDescent="0.25">
      <c r="A63" s="292" t="s">
        <v>116</v>
      </c>
      <c r="B63" s="293" t="s">
        <v>325</v>
      </c>
      <c r="C63" s="294" t="s">
        <v>317</v>
      </c>
      <c r="D63" s="294">
        <v>5</v>
      </c>
      <c r="E63" s="294" t="s">
        <v>326</v>
      </c>
      <c r="F63" s="281">
        <v>11</v>
      </c>
      <c r="G63" s="295">
        <v>1.1000000000000001</v>
      </c>
      <c r="H63" s="439">
        <v>1.21</v>
      </c>
      <c r="I63" s="439"/>
      <c r="J63" s="228">
        <f>D63*F63*IF(G63=0,1,G63)*IF(H63=0,1,H63)*IF(I63=0,1,I63)</f>
        <v>73.209999999999994</v>
      </c>
    </row>
    <row r="64" spans="1:10" ht="67.5" customHeight="1" x14ac:dyDescent="0.25">
      <c r="A64" s="284"/>
      <c r="B64" s="289" t="s">
        <v>327</v>
      </c>
      <c r="C64" s="294"/>
      <c r="D64" s="294"/>
      <c r="E64" s="289" t="s">
        <v>328</v>
      </c>
      <c r="F64" s="279"/>
      <c r="G64" s="286"/>
      <c r="H64" s="412"/>
      <c r="I64" s="412"/>
      <c r="J64" s="412"/>
    </row>
    <row r="65" spans="1:10" ht="61.5" customHeight="1" x14ac:dyDescent="0.25">
      <c r="A65" s="284"/>
      <c r="B65" s="294" t="s">
        <v>323</v>
      </c>
      <c r="C65" s="294"/>
      <c r="D65" s="294"/>
      <c r="E65" s="294" t="s">
        <v>329</v>
      </c>
      <c r="F65" s="279"/>
      <c r="G65" s="286"/>
      <c r="H65" s="440"/>
      <c r="I65" s="440"/>
      <c r="J65" s="440"/>
    </row>
    <row r="66" spans="1:10" ht="63.75" x14ac:dyDescent="0.25">
      <c r="A66" s="290" t="s">
        <v>107</v>
      </c>
      <c r="B66" s="300" t="s">
        <v>362</v>
      </c>
      <c r="C66" s="300"/>
      <c r="D66" s="300"/>
      <c r="E66" s="300" t="s">
        <v>363</v>
      </c>
      <c r="F66" s="310">
        <v>0.11</v>
      </c>
      <c r="G66" s="311"/>
      <c r="H66" s="422"/>
      <c r="I66" s="422"/>
      <c r="J66" s="441">
        <f>J52*F66</f>
        <v>0</v>
      </c>
    </row>
  </sheetData>
  <mergeCells count="18">
    <mergeCell ref="J13:J14"/>
    <mergeCell ref="B45:F45"/>
    <mergeCell ref="A9:C9"/>
    <mergeCell ref="D9:G10"/>
    <mergeCell ref="A11:G11"/>
    <mergeCell ref="A13:A14"/>
    <mergeCell ref="B13:B14"/>
    <mergeCell ref="C13:C14"/>
    <mergeCell ref="D13:D14"/>
    <mergeCell ref="E13:E14"/>
    <mergeCell ref="F13:I13"/>
    <mergeCell ref="A7:C7"/>
    <mergeCell ref="D7:G8"/>
    <mergeCell ref="B2:F2"/>
    <mergeCell ref="B3:F3"/>
    <mergeCell ref="A4:G4"/>
    <mergeCell ref="A5:C5"/>
    <mergeCell ref="D5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76"/>
  <sheetViews>
    <sheetView showGridLines="0" topLeftCell="B3" zoomScale="115" zoomScaleNormal="115" workbookViewId="0">
      <selection activeCell="G21" sqref="G21"/>
    </sheetView>
  </sheetViews>
  <sheetFormatPr defaultColWidth="8.85546875" defaultRowHeight="12.75" outlineLevelRow="1" x14ac:dyDescent="0.2"/>
  <cols>
    <col min="1" max="1" width="0" style="523" hidden="1" customWidth="1"/>
    <col min="2" max="2" width="4.28515625" style="523" customWidth="1"/>
    <col min="3" max="3" width="46.140625" style="523" customWidth="1"/>
    <col min="4" max="4" width="46.42578125" style="523" customWidth="1"/>
    <col min="5" max="5" width="31.42578125" style="523" customWidth="1"/>
    <col min="6" max="6" width="12.7109375" style="523" customWidth="1"/>
    <col min="7" max="10" width="8.85546875" style="523"/>
    <col min="11" max="11" width="16" style="523" customWidth="1"/>
    <col min="12" max="16384" width="8.85546875" style="523"/>
  </cols>
  <sheetData>
    <row r="1" spans="2:6" x14ac:dyDescent="0.2">
      <c r="B1" s="357"/>
      <c r="C1" s="357"/>
      <c r="D1" s="357"/>
      <c r="E1" s="522" t="s">
        <v>155</v>
      </c>
    </row>
    <row r="2" spans="2:6" ht="14.45" customHeight="1" x14ac:dyDescent="0.2">
      <c r="B2" s="713" t="s">
        <v>586</v>
      </c>
      <c r="C2" s="713"/>
      <c r="D2" s="524"/>
      <c r="E2" s="524"/>
      <c r="F2" s="525"/>
    </row>
    <row r="3" spans="2:6" ht="18" customHeight="1" x14ac:dyDescent="0.2">
      <c r="B3" s="526"/>
      <c r="C3" s="526"/>
      <c r="D3" s="714" t="s">
        <v>587</v>
      </c>
      <c r="E3" s="714"/>
      <c r="F3" s="715"/>
    </row>
    <row r="4" spans="2:6" ht="24.6" customHeight="1" x14ac:dyDescent="0.2">
      <c r="B4" s="716" t="s">
        <v>588</v>
      </c>
      <c r="C4" s="716"/>
      <c r="D4" s="716"/>
      <c r="E4" s="716"/>
      <c r="F4" s="716"/>
    </row>
    <row r="5" spans="2:6" ht="20.45" customHeight="1" x14ac:dyDescent="0.2">
      <c r="B5" s="717" t="s">
        <v>589</v>
      </c>
      <c r="C5" s="717"/>
      <c r="D5" s="717"/>
      <c r="E5" s="717"/>
      <c r="F5" s="527"/>
    </row>
    <row r="6" spans="2:6" ht="5.45" customHeight="1" x14ac:dyDescent="0.2">
      <c r="B6" s="528"/>
      <c r="C6" s="528"/>
      <c r="D6" s="528"/>
      <c r="E6" s="528"/>
      <c r="F6" s="528"/>
    </row>
    <row r="7" spans="2:6" ht="34.5" customHeight="1" x14ac:dyDescent="0.2">
      <c r="B7" s="718" t="s">
        <v>590</v>
      </c>
      <c r="C7" s="718"/>
      <c r="D7" s="718"/>
      <c r="E7" s="718"/>
      <c r="F7" s="718"/>
    </row>
    <row r="8" spans="2:6" ht="19.149999999999999" customHeight="1" x14ac:dyDescent="0.2">
      <c r="B8" s="719" t="s">
        <v>591</v>
      </c>
      <c r="C8" s="719"/>
      <c r="D8" s="719"/>
      <c r="E8" s="719"/>
      <c r="F8" s="529"/>
    </row>
    <row r="9" spans="2:6" x14ac:dyDescent="0.2">
      <c r="B9" s="528"/>
      <c r="C9" s="528"/>
      <c r="D9" s="528"/>
      <c r="E9" s="528"/>
      <c r="F9" s="528"/>
    </row>
    <row r="10" spans="2:6" ht="17.45" customHeight="1" x14ac:dyDescent="0.2">
      <c r="B10" s="530" t="s">
        <v>592</v>
      </c>
      <c r="C10" s="528"/>
      <c r="D10" s="531"/>
      <c r="E10" s="531"/>
      <c r="F10" s="531"/>
    </row>
    <row r="11" spans="2:6" ht="16.899999999999999" customHeight="1" x14ac:dyDescent="0.2">
      <c r="B11" s="532"/>
      <c r="C11" s="712"/>
      <c r="D11" s="712"/>
      <c r="E11" s="712"/>
      <c r="F11" s="712"/>
    </row>
    <row r="12" spans="2:6" ht="25.15" customHeight="1" x14ac:dyDescent="0.2">
      <c r="B12" s="527" t="s">
        <v>156</v>
      </c>
      <c r="C12" s="528"/>
      <c r="D12" s="533"/>
      <c r="E12" s="533"/>
      <c r="F12" s="533"/>
    </row>
    <row r="13" spans="2:6" ht="24" customHeight="1" x14ac:dyDescent="0.2">
      <c r="C13" s="712" t="s">
        <v>157</v>
      </c>
      <c r="D13" s="712"/>
      <c r="E13" s="712"/>
      <c r="F13" s="712"/>
    </row>
    <row r="14" spans="2:6" ht="24" customHeight="1" x14ac:dyDescent="0.2">
      <c r="C14" s="526"/>
      <c r="D14" s="526"/>
      <c r="E14" s="526"/>
      <c r="F14" s="526"/>
    </row>
    <row r="15" spans="2:6" ht="15" customHeight="1" outlineLevel="1" x14ac:dyDescent="0.2">
      <c r="B15" s="534" t="s">
        <v>593</v>
      </c>
      <c r="C15" s="526"/>
      <c r="D15" s="526"/>
      <c r="E15" s="526"/>
      <c r="F15" s="526"/>
    </row>
    <row r="16" spans="2:6" x14ac:dyDescent="0.2">
      <c r="B16" s="528"/>
      <c r="C16" s="528"/>
      <c r="D16" s="355"/>
      <c r="E16" s="355"/>
      <c r="F16" s="356"/>
    </row>
    <row r="17" spans="2:6" ht="79.900000000000006" customHeight="1" x14ac:dyDescent="0.2">
      <c r="B17" s="535" t="s">
        <v>158</v>
      </c>
      <c r="C17" s="536" t="s">
        <v>594</v>
      </c>
      <c r="D17" s="536" t="s">
        <v>595</v>
      </c>
      <c r="E17" s="358" t="s">
        <v>596</v>
      </c>
      <c r="F17" s="358" t="s">
        <v>597</v>
      </c>
    </row>
    <row r="18" spans="2:6" x14ac:dyDescent="0.2">
      <c r="B18" s="360">
        <v>1</v>
      </c>
      <c r="C18" s="361">
        <v>2</v>
      </c>
      <c r="D18" s="361">
        <v>3</v>
      </c>
      <c r="E18" s="360">
        <v>4</v>
      </c>
      <c r="F18" s="360">
        <v>5</v>
      </c>
    </row>
    <row r="19" spans="2:6" ht="21" customHeight="1" x14ac:dyDescent="0.2">
      <c r="B19" s="720" t="s">
        <v>653</v>
      </c>
      <c r="C19" s="721"/>
      <c r="D19" s="721"/>
      <c r="E19" s="721"/>
      <c r="F19" s="721"/>
    </row>
    <row r="20" spans="2:6" ht="114.75" x14ac:dyDescent="0.2">
      <c r="B20" s="722">
        <v>1</v>
      </c>
      <c r="C20" s="540" t="s">
        <v>598</v>
      </c>
      <c r="D20" s="541" t="s">
        <v>599</v>
      </c>
      <c r="E20" s="542" t="s">
        <v>600</v>
      </c>
      <c r="F20" s="539" t="s">
        <v>553</v>
      </c>
    </row>
    <row r="21" spans="2:6" outlineLevel="1" x14ac:dyDescent="0.2">
      <c r="B21" s="723"/>
      <c r="C21" s="543"/>
      <c r="D21" s="544" t="s">
        <v>601</v>
      </c>
      <c r="E21" s="545" t="s">
        <v>602</v>
      </c>
      <c r="F21" s="546" t="s">
        <v>76</v>
      </c>
    </row>
    <row r="22" spans="2:6" ht="48" outlineLevel="1" x14ac:dyDescent="0.2">
      <c r="B22" s="723"/>
      <c r="C22" s="543"/>
      <c r="D22" s="544" t="s">
        <v>603</v>
      </c>
      <c r="E22" s="545" t="s">
        <v>604</v>
      </c>
      <c r="F22" s="546" t="s">
        <v>76</v>
      </c>
    </row>
    <row r="23" spans="2:6" outlineLevel="1" x14ac:dyDescent="0.2">
      <c r="B23" s="724"/>
      <c r="C23" s="543"/>
      <c r="D23" s="544" t="s">
        <v>605</v>
      </c>
      <c r="E23" s="545" t="s">
        <v>606</v>
      </c>
      <c r="F23" s="546" t="s">
        <v>76</v>
      </c>
    </row>
    <row r="24" spans="2:6" ht="89.25" x14ac:dyDescent="0.2">
      <c r="B24" s="722">
        <v>2</v>
      </c>
      <c r="C24" s="540" t="s">
        <v>607</v>
      </c>
      <c r="D24" s="541" t="s">
        <v>608</v>
      </c>
      <c r="E24" s="542" t="s">
        <v>609</v>
      </c>
      <c r="F24" s="539" t="s">
        <v>554</v>
      </c>
    </row>
    <row r="25" spans="2:6" outlineLevel="1" x14ac:dyDescent="0.2">
      <c r="B25" s="723"/>
      <c r="C25" s="543"/>
      <c r="D25" s="544" t="s">
        <v>601</v>
      </c>
      <c r="E25" s="545" t="s">
        <v>602</v>
      </c>
      <c r="F25" s="546" t="s">
        <v>76</v>
      </c>
    </row>
    <row r="26" spans="2:6" ht="48" outlineLevel="1" x14ac:dyDescent="0.2">
      <c r="B26" s="723"/>
      <c r="C26" s="543"/>
      <c r="D26" s="544" t="s">
        <v>603</v>
      </c>
      <c r="E26" s="545" t="s">
        <v>604</v>
      </c>
      <c r="F26" s="546" t="s">
        <v>76</v>
      </c>
    </row>
    <row r="27" spans="2:6" outlineLevel="1" x14ac:dyDescent="0.2">
      <c r="B27" s="724"/>
      <c r="C27" s="543"/>
      <c r="D27" s="544" t="s">
        <v>605</v>
      </c>
      <c r="E27" s="545" t="s">
        <v>606</v>
      </c>
      <c r="F27" s="546" t="s">
        <v>76</v>
      </c>
    </row>
    <row r="28" spans="2:6" ht="51" x14ac:dyDescent="0.2">
      <c r="B28" s="722">
        <v>3</v>
      </c>
      <c r="C28" s="540" t="s">
        <v>610</v>
      </c>
      <c r="D28" s="541" t="s">
        <v>611</v>
      </c>
      <c r="E28" s="542" t="s">
        <v>612</v>
      </c>
      <c r="F28" s="539" t="s">
        <v>555</v>
      </c>
    </row>
    <row r="29" spans="2:6" outlineLevel="1" x14ac:dyDescent="0.2">
      <c r="B29" s="723"/>
      <c r="C29" s="543"/>
      <c r="D29" s="544" t="s">
        <v>601</v>
      </c>
      <c r="E29" s="545" t="s">
        <v>602</v>
      </c>
      <c r="F29" s="546" t="s">
        <v>76</v>
      </c>
    </row>
    <row r="30" spans="2:6" ht="48" outlineLevel="1" x14ac:dyDescent="0.2">
      <c r="B30" s="723"/>
      <c r="C30" s="543"/>
      <c r="D30" s="544" t="s">
        <v>603</v>
      </c>
      <c r="E30" s="545" t="s">
        <v>604</v>
      </c>
      <c r="F30" s="546" t="s">
        <v>76</v>
      </c>
    </row>
    <row r="31" spans="2:6" outlineLevel="1" x14ac:dyDescent="0.2">
      <c r="B31" s="724"/>
      <c r="C31" s="543"/>
      <c r="D31" s="544" t="s">
        <v>605</v>
      </c>
      <c r="E31" s="545" t="s">
        <v>606</v>
      </c>
      <c r="F31" s="546" t="s">
        <v>76</v>
      </c>
    </row>
    <row r="32" spans="2:6" ht="38.25" x14ac:dyDescent="0.2">
      <c r="B32" s="722">
        <v>4</v>
      </c>
      <c r="C32" s="540" t="s">
        <v>613</v>
      </c>
      <c r="D32" s="541" t="s">
        <v>614</v>
      </c>
      <c r="E32" s="542" t="s">
        <v>615</v>
      </c>
      <c r="F32" s="539" t="s">
        <v>556</v>
      </c>
    </row>
    <row r="33" spans="2:6" outlineLevel="1" x14ac:dyDescent="0.2">
      <c r="B33" s="724"/>
      <c r="C33" s="543"/>
      <c r="D33" s="544" t="s">
        <v>605</v>
      </c>
      <c r="E33" s="545" t="s">
        <v>606</v>
      </c>
      <c r="F33" s="546" t="s">
        <v>76</v>
      </c>
    </row>
    <row r="34" spans="2:6" ht="51" x14ac:dyDescent="0.2">
      <c r="B34" s="722">
        <v>5</v>
      </c>
      <c r="C34" s="540" t="s">
        <v>616</v>
      </c>
      <c r="D34" s="541" t="s">
        <v>617</v>
      </c>
      <c r="E34" s="542" t="s">
        <v>618</v>
      </c>
      <c r="F34" s="539" t="s">
        <v>557</v>
      </c>
    </row>
    <row r="35" spans="2:6" outlineLevel="1" x14ac:dyDescent="0.2">
      <c r="B35" s="724"/>
      <c r="C35" s="543"/>
      <c r="D35" s="544" t="s">
        <v>605</v>
      </c>
      <c r="E35" s="545" t="s">
        <v>606</v>
      </c>
      <c r="F35" s="546" t="s">
        <v>76</v>
      </c>
    </row>
    <row r="36" spans="2:6" ht="38.25" x14ac:dyDescent="0.2">
      <c r="B36" s="722">
        <v>6</v>
      </c>
      <c r="C36" s="540" t="s">
        <v>619</v>
      </c>
      <c r="D36" s="541" t="s">
        <v>620</v>
      </c>
      <c r="E36" s="542" t="s">
        <v>621</v>
      </c>
      <c r="F36" s="539" t="s">
        <v>558</v>
      </c>
    </row>
    <row r="37" spans="2:6" outlineLevel="1" x14ac:dyDescent="0.2">
      <c r="B37" s="724"/>
      <c r="C37" s="543"/>
      <c r="D37" s="544" t="s">
        <v>605</v>
      </c>
      <c r="E37" s="545" t="s">
        <v>606</v>
      </c>
      <c r="F37" s="546" t="s">
        <v>76</v>
      </c>
    </row>
    <row r="38" spans="2:6" ht="38.25" x14ac:dyDescent="0.2">
      <c r="B38" s="722">
        <v>7</v>
      </c>
      <c r="C38" s="540" t="s">
        <v>622</v>
      </c>
      <c r="D38" s="541" t="s">
        <v>623</v>
      </c>
      <c r="E38" s="542" t="s">
        <v>624</v>
      </c>
      <c r="F38" s="539" t="s">
        <v>559</v>
      </c>
    </row>
    <row r="39" spans="2:6" outlineLevel="1" x14ac:dyDescent="0.2">
      <c r="B39" s="723"/>
      <c r="C39" s="543"/>
      <c r="D39" s="544" t="s">
        <v>601</v>
      </c>
      <c r="E39" s="545" t="s">
        <v>602</v>
      </c>
      <c r="F39" s="546" t="s">
        <v>76</v>
      </c>
    </row>
    <row r="40" spans="2:6" ht="48" outlineLevel="1" x14ac:dyDescent="0.2">
      <c r="B40" s="723"/>
      <c r="C40" s="543"/>
      <c r="D40" s="544" t="s">
        <v>603</v>
      </c>
      <c r="E40" s="545" t="s">
        <v>604</v>
      </c>
      <c r="F40" s="546" t="s">
        <v>76</v>
      </c>
    </row>
    <row r="41" spans="2:6" outlineLevel="1" x14ac:dyDescent="0.2">
      <c r="B41" s="724"/>
      <c r="C41" s="543"/>
      <c r="D41" s="544" t="s">
        <v>605</v>
      </c>
      <c r="E41" s="545" t="s">
        <v>606</v>
      </c>
      <c r="F41" s="546" t="s">
        <v>76</v>
      </c>
    </row>
    <row r="42" spans="2:6" ht="38.25" x14ac:dyDescent="0.2">
      <c r="B42" s="722">
        <v>8</v>
      </c>
      <c r="C42" s="540" t="s">
        <v>625</v>
      </c>
      <c r="D42" s="541" t="s">
        <v>626</v>
      </c>
      <c r="E42" s="542" t="s">
        <v>627</v>
      </c>
      <c r="F42" s="539" t="s">
        <v>560</v>
      </c>
    </row>
    <row r="43" spans="2:6" outlineLevel="1" x14ac:dyDescent="0.2">
      <c r="B43" s="723"/>
      <c r="C43" s="543"/>
      <c r="D43" s="544" t="s">
        <v>601</v>
      </c>
      <c r="E43" s="545" t="s">
        <v>602</v>
      </c>
      <c r="F43" s="546" t="s">
        <v>76</v>
      </c>
    </row>
    <row r="44" spans="2:6" ht="48" outlineLevel="1" x14ac:dyDescent="0.2">
      <c r="B44" s="723"/>
      <c r="C44" s="543"/>
      <c r="D44" s="544" t="s">
        <v>603</v>
      </c>
      <c r="E44" s="545" t="s">
        <v>604</v>
      </c>
      <c r="F44" s="546" t="s">
        <v>76</v>
      </c>
    </row>
    <row r="45" spans="2:6" outlineLevel="1" x14ac:dyDescent="0.2">
      <c r="B45" s="724"/>
      <c r="C45" s="543"/>
      <c r="D45" s="544" t="s">
        <v>605</v>
      </c>
      <c r="E45" s="545" t="s">
        <v>606</v>
      </c>
      <c r="F45" s="546" t="s">
        <v>76</v>
      </c>
    </row>
    <row r="46" spans="2:6" ht="38.25" x14ac:dyDescent="0.2">
      <c r="B46" s="722">
        <v>9</v>
      </c>
      <c r="C46" s="540" t="s">
        <v>628</v>
      </c>
      <c r="D46" s="541" t="s">
        <v>629</v>
      </c>
      <c r="E46" s="542" t="s">
        <v>630</v>
      </c>
      <c r="F46" s="539" t="s">
        <v>631</v>
      </c>
    </row>
    <row r="47" spans="2:6" outlineLevel="1" x14ac:dyDescent="0.2">
      <c r="B47" s="723"/>
      <c r="C47" s="543"/>
      <c r="D47" s="544" t="s">
        <v>601</v>
      </c>
      <c r="E47" s="545" t="s">
        <v>602</v>
      </c>
      <c r="F47" s="546" t="s">
        <v>76</v>
      </c>
    </row>
    <row r="48" spans="2:6" ht="48" outlineLevel="1" x14ac:dyDescent="0.2">
      <c r="B48" s="723"/>
      <c r="C48" s="543"/>
      <c r="D48" s="544" t="s">
        <v>603</v>
      </c>
      <c r="E48" s="545" t="s">
        <v>604</v>
      </c>
      <c r="F48" s="546" t="s">
        <v>76</v>
      </c>
    </row>
    <row r="49" spans="2:6" outlineLevel="1" x14ac:dyDescent="0.2">
      <c r="B49" s="724"/>
      <c r="C49" s="543"/>
      <c r="D49" s="544" t="s">
        <v>605</v>
      </c>
      <c r="E49" s="545" t="s">
        <v>606</v>
      </c>
      <c r="F49" s="546" t="s">
        <v>76</v>
      </c>
    </row>
    <row r="50" spans="2:6" ht="38.25" x14ac:dyDescent="0.2">
      <c r="B50" s="722">
        <v>10</v>
      </c>
      <c r="C50" s="540" t="s">
        <v>632</v>
      </c>
      <c r="D50" s="541" t="s">
        <v>633</v>
      </c>
      <c r="E50" s="542" t="s">
        <v>634</v>
      </c>
      <c r="F50" s="539" t="s">
        <v>635</v>
      </c>
    </row>
    <row r="51" spans="2:6" outlineLevel="1" x14ac:dyDescent="0.2">
      <c r="B51" s="723"/>
      <c r="C51" s="543"/>
      <c r="D51" s="544" t="s">
        <v>601</v>
      </c>
      <c r="E51" s="545" t="s">
        <v>602</v>
      </c>
      <c r="F51" s="546" t="s">
        <v>76</v>
      </c>
    </row>
    <row r="52" spans="2:6" ht="48" outlineLevel="1" x14ac:dyDescent="0.2">
      <c r="B52" s="723"/>
      <c r="C52" s="543"/>
      <c r="D52" s="544" t="s">
        <v>603</v>
      </c>
      <c r="E52" s="545" t="s">
        <v>604</v>
      </c>
      <c r="F52" s="546" t="s">
        <v>76</v>
      </c>
    </row>
    <row r="53" spans="2:6" outlineLevel="1" x14ac:dyDescent="0.2">
      <c r="B53" s="724"/>
      <c r="C53" s="543"/>
      <c r="D53" s="544" t="s">
        <v>605</v>
      </c>
      <c r="E53" s="545" t="s">
        <v>606</v>
      </c>
      <c r="F53" s="546" t="s">
        <v>76</v>
      </c>
    </row>
    <row r="54" spans="2:6" ht="51" x14ac:dyDescent="0.2">
      <c r="B54" s="722">
        <v>11</v>
      </c>
      <c r="C54" s="540" t="s">
        <v>636</v>
      </c>
      <c r="D54" s="541" t="s">
        <v>637</v>
      </c>
      <c r="E54" s="542" t="s">
        <v>638</v>
      </c>
      <c r="F54" s="539" t="s">
        <v>639</v>
      </c>
    </row>
    <row r="55" spans="2:6" outlineLevel="1" x14ac:dyDescent="0.2">
      <c r="B55" s="724"/>
      <c r="C55" s="543"/>
      <c r="D55" s="544" t="s">
        <v>605</v>
      </c>
      <c r="E55" s="545" t="s">
        <v>606</v>
      </c>
      <c r="F55" s="546" t="s">
        <v>76</v>
      </c>
    </row>
    <row r="56" spans="2:6" ht="38.25" x14ac:dyDescent="0.2">
      <c r="B56" s="722">
        <v>12</v>
      </c>
      <c r="C56" s="540" t="s">
        <v>640</v>
      </c>
      <c r="D56" s="541" t="s">
        <v>641</v>
      </c>
      <c r="E56" s="542" t="s">
        <v>642</v>
      </c>
      <c r="F56" s="539" t="s">
        <v>643</v>
      </c>
    </row>
    <row r="57" spans="2:6" outlineLevel="1" x14ac:dyDescent="0.2">
      <c r="B57" s="724"/>
      <c r="C57" s="543"/>
      <c r="D57" s="544" t="s">
        <v>605</v>
      </c>
      <c r="E57" s="545" t="s">
        <v>606</v>
      </c>
      <c r="F57" s="546" t="s">
        <v>76</v>
      </c>
    </row>
    <row r="58" spans="2:6" ht="38.25" x14ac:dyDescent="0.2">
      <c r="B58" s="722">
        <v>13</v>
      </c>
      <c r="C58" s="540" t="s">
        <v>644</v>
      </c>
      <c r="D58" s="541" t="s">
        <v>645</v>
      </c>
      <c r="E58" s="542" t="s">
        <v>646</v>
      </c>
      <c r="F58" s="539" t="s">
        <v>647</v>
      </c>
    </row>
    <row r="59" spans="2:6" outlineLevel="1" x14ac:dyDescent="0.2">
      <c r="B59" s="724"/>
      <c r="C59" s="543"/>
      <c r="D59" s="544" t="s">
        <v>605</v>
      </c>
      <c r="E59" s="545" t="s">
        <v>606</v>
      </c>
      <c r="F59" s="546" t="s">
        <v>76</v>
      </c>
    </row>
    <row r="60" spans="2:6" ht="15" x14ac:dyDescent="0.2">
      <c r="B60" s="537"/>
      <c r="C60" s="727" t="s">
        <v>654</v>
      </c>
      <c r="D60" s="728"/>
      <c r="E60" s="728"/>
      <c r="F60" s="538"/>
    </row>
    <row r="61" spans="2:6" ht="15" x14ac:dyDescent="0.2">
      <c r="B61" s="537"/>
      <c r="C61" s="725" t="s">
        <v>447</v>
      </c>
      <c r="D61" s="726"/>
      <c r="E61" s="726"/>
      <c r="F61" s="539" t="s">
        <v>648</v>
      </c>
    </row>
    <row r="62" spans="2:6" ht="27.95" customHeight="1" x14ac:dyDescent="0.2">
      <c r="B62" s="537"/>
      <c r="C62" s="725" t="s">
        <v>649</v>
      </c>
      <c r="D62" s="726"/>
      <c r="E62" s="726"/>
      <c r="F62" s="539" t="s">
        <v>650</v>
      </c>
    </row>
    <row r="63" spans="2:6" ht="15" x14ac:dyDescent="0.2">
      <c r="B63" s="537"/>
      <c r="C63" s="727" t="s">
        <v>655</v>
      </c>
      <c r="D63" s="728"/>
      <c r="E63" s="728"/>
      <c r="F63" s="538" t="s">
        <v>650</v>
      </c>
    </row>
    <row r="64" spans="2:6" ht="15" x14ac:dyDescent="0.2">
      <c r="B64" s="537"/>
      <c r="C64" s="727" t="s">
        <v>561</v>
      </c>
      <c r="D64" s="728"/>
      <c r="E64" s="728"/>
      <c r="F64" s="538"/>
    </row>
    <row r="65" spans="2:6" ht="15" x14ac:dyDescent="0.2">
      <c r="B65" s="537"/>
      <c r="C65" s="725" t="s">
        <v>447</v>
      </c>
      <c r="D65" s="726"/>
      <c r="E65" s="726"/>
      <c r="F65" s="539" t="s">
        <v>648</v>
      </c>
    </row>
    <row r="66" spans="2:6" ht="27.95" customHeight="1" x14ac:dyDescent="0.2">
      <c r="B66" s="537"/>
      <c r="C66" s="725" t="s">
        <v>649</v>
      </c>
      <c r="D66" s="726"/>
      <c r="E66" s="726"/>
      <c r="F66" s="547">
        <v>7295977.1600000001</v>
      </c>
    </row>
    <row r="67" spans="2:6" ht="15" x14ac:dyDescent="0.2">
      <c r="B67" s="548"/>
      <c r="C67" s="729" t="s">
        <v>159</v>
      </c>
      <c r="D67" s="730"/>
      <c r="E67" s="730"/>
      <c r="F67" s="549">
        <v>7295977.1600000001</v>
      </c>
    </row>
    <row r="68" spans="2:6" x14ac:dyDescent="0.2">
      <c r="B68" s="550"/>
      <c r="C68" s="551"/>
      <c r="D68" s="552"/>
      <c r="E68" s="553"/>
      <c r="F68" s="554"/>
    </row>
    <row r="69" spans="2:6" x14ac:dyDescent="0.2">
      <c r="B69" s="531"/>
      <c r="C69" s="531"/>
      <c r="D69" s="531"/>
      <c r="E69" s="531"/>
      <c r="F69" s="531"/>
    </row>
    <row r="71" spans="2:6" x14ac:dyDescent="0.2">
      <c r="B71" s="359" t="s">
        <v>651</v>
      </c>
    </row>
    <row r="72" spans="2:6" x14ac:dyDescent="0.2">
      <c r="B72" s="359" t="s">
        <v>160</v>
      </c>
    </row>
    <row r="73" spans="2:6" x14ac:dyDescent="0.2">
      <c r="B73" s="359" t="s">
        <v>161</v>
      </c>
    </row>
    <row r="74" spans="2:6" x14ac:dyDescent="0.2">
      <c r="B74" s="359" t="s">
        <v>162</v>
      </c>
    </row>
    <row r="76" spans="2:6" x14ac:dyDescent="0.2">
      <c r="B76" s="555"/>
    </row>
  </sheetData>
  <mergeCells count="30">
    <mergeCell ref="C63:E63"/>
    <mergeCell ref="C64:E64"/>
    <mergeCell ref="C65:E65"/>
    <mergeCell ref="C66:E66"/>
    <mergeCell ref="C67:E67"/>
    <mergeCell ref="C62:E62"/>
    <mergeCell ref="B34:B35"/>
    <mergeCell ref="B36:B37"/>
    <mergeCell ref="B38:B41"/>
    <mergeCell ref="B42:B45"/>
    <mergeCell ref="B46:B49"/>
    <mergeCell ref="B50:B53"/>
    <mergeCell ref="B54:B55"/>
    <mergeCell ref="B56:B57"/>
    <mergeCell ref="B58:B59"/>
    <mergeCell ref="C60:E60"/>
    <mergeCell ref="C61:E61"/>
    <mergeCell ref="B19:F19"/>
    <mergeCell ref="B20:B23"/>
    <mergeCell ref="B24:B27"/>
    <mergeCell ref="B28:B31"/>
    <mergeCell ref="B32:B33"/>
    <mergeCell ref="C11:F11"/>
    <mergeCell ref="C13:F13"/>
    <mergeCell ref="B2:C2"/>
    <mergeCell ref="D3:F3"/>
    <mergeCell ref="B4:F4"/>
    <mergeCell ref="B5:E5"/>
    <mergeCell ref="B7:F7"/>
    <mergeCell ref="B8:E8"/>
  </mergeCells>
  <pageMargins left="0.35433070866141736" right="0.23622047244094491" top="0.74803149606299213" bottom="0.74803149606299213" header="0.31496062992125984" footer="0.31496062992125984"/>
  <pageSetup paperSize="9" fitToHeight="0" orientation="landscape" verticalDpi="4294967293" r:id="rId1"/>
  <headerFooter>
    <oddFooter>&amp;R&amp;P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zoomScaleNormal="100" workbookViewId="0">
      <selection activeCell="H18" sqref="H18"/>
    </sheetView>
  </sheetViews>
  <sheetFormatPr defaultColWidth="9.140625" defaultRowHeight="15" x14ac:dyDescent="0.25"/>
  <cols>
    <col min="1" max="1" width="5.28515625" style="90" customWidth="1"/>
    <col min="2" max="2" width="21.85546875" style="89" customWidth="1"/>
    <col min="3" max="3" width="26.140625" style="89" customWidth="1"/>
    <col min="4" max="4" width="14.85546875" style="89" customWidth="1"/>
    <col min="5" max="5" width="8.7109375" style="89" customWidth="1"/>
    <col min="6" max="6" width="11.7109375" style="89" customWidth="1"/>
    <col min="7" max="7" width="23.7109375" style="89" customWidth="1"/>
    <col min="8" max="8" width="17.5703125" style="91" customWidth="1"/>
    <col min="9" max="16384" width="9.140625" style="89"/>
  </cols>
  <sheetData>
    <row r="1" spans="1:15" ht="15.75" x14ac:dyDescent="0.25">
      <c r="A1" s="731" t="s">
        <v>105</v>
      </c>
      <c r="B1" s="732"/>
      <c r="C1" s="732"/>
      <c r="D1" s="732"/>
      <c r="E1" s="732"/>
      <c r="F1" s="732"/>
      <c r="G1" s="732"/>
      <c r="H1" s="732"/>
    </row>
    <row r="2" spans="1:15" ht="15.75" x14ac:dyDescent="0.25">
      <c r="A2" s="733"/>
      <c r="B2" s="732"/>
      <c r="C2" s="732"/>
      <c r="D2" s="732"/>
      <c r="E2" s="732"/>
      <c r="F2" s="732"/>
      <c r="G2" s="732"/>
      <c r="H2" s="732"/>
    </row>
    <row r="3" spans="1:15" ht="55.9" customHeight="1" x14ac:dyDescent="0.25">
      <c r="A3" s="734" t="s">
        <v>77</v>
      </c>
      <c r="B3" s="732"/>
      <c r="C3" s="735" t="str">
        <f>Пояснительная!A3</f>
        <v>Выполнение работ по обследованию (оценке работоспособности и достаточности) инженерной защиты территории ВТРК «Эльбрус»</v>
      </c>
      <c r="D3" s="735"/>
      <c r="E3" s="735"/>
      <c r="F3" s="736"/>
      <c r="G3" s="736"/>
      <c r="H3" s="736"/>
    </row>
    <row r="4" spans="1:15" ht="17.25" customHeight="1" x14ac:dyDescent="0.25">
      <c r="A4" s="734" t="s">
        <v>78</v>
      </c>
      <c r="B4" s="732"/>
      <c r="C4" s="737"/>
      <c r="D4" s="737"/>
      <c r="E4" s="737"/>
      <c r="F4" s="732"/>
      <c r="G4" s="732"/>
      <c r="H4" s="732"/>
    </row>
    <row r="5" spans="1:15" ht="30" customHeight="1" x14ac:dyDescent="0.25">
      <c r="A5" s="742" t="s">
        <v>80</v>
      </c>
      <c r="B5" s="732"/>
      <c r="C5" s="737" t="s">
        <v>86</v>
      </c>
      <c r="D5" s="737"/>
      <c r="E5" s="737"/>
      <c r="F5" s="732"/>
      <c r="G5" s="732"/>
      <c r="H5" s="732"/>
    </row>
    <row r="6" spans="1:15" ht="15.75" x14ac:dyDescent="0.25">
      <c r="A6" s="734" t="s">
        <v>81</v>
      </c>
      <c r="B6" s="732"/>
      <c r="C6" s="743"/>
      <c r="D6" s="743"/>
      <c r="E6" s="743"/>
      <c r="F6" s="732"/>
      <c r="G6" s="732"/>
      <c r="H6" s="732"/>
    </row>
    <row r="7" spans="1:15" ht="15.75" x14ac:dyDescent="0.25">
      <c r="A7" s="734" t="s">
        <v>82</v>
      </c>
      <c r="B7" s="732"/>
      <c r="C7" s="743" t="s">
        <v>157</v>
      </c>
      <c r="D7" s="743"/>
      <c r="E7" s="743"/>
      <c r="F7" s="732"/>
      <c r="G7" s="732"/>
      <c r="H7" s="732"/>
    </row>
    <row r="8" spans="1:15" ht="15.75" x14ac:dyDescent="0.25">
      <c r="A8" s="170"/>
      <c r="B8" s="171"/>
      <c r="C8" s="172"/>
      <c r="D8" s="172"/>
      <c r="E8" s="172"/>
      <c r="F8" s="171"/>
      <c r="G8" s="171"/>
      <c r="H8" s="173"/>
    </row>
    <row r="9" spans="1:15" ht="109.5" customHeight="1" x14ac:dyDescent="0.25">
      <c r="A9" s="174" t="s">
        <v>2</v>
      </c>
      <c r="B9" s="174" t="s">
        <v>34</v>
      </c>
      <c r="C9" s="738" t="s">
        <v>83</v>
      </c>
      <c r="D9" s="739"/>
      <c r="E9" s="739"/>
      <c r="F9" s="174" t="s">
        <v>35</v>
      </c>
      <c r="G9" s="174" t="s">
        <v>84</v>
      </c>
      <c r="H9" s="175" t="s">
        <v>85</v>
      </c>
    </row>
    <row r="10" spans="1:15" ht="31.5" x14ac:dyDescent="0.25">
      <c r="A10" s="744">
        <v>1</v>
      </c>
      <c r="B10" s="744" t="s">
        <v>10</v>
      </c>
      <c r="C10" s="176" t="s">
        <v>656</v>
      </c>
      <c r="D10" s="204">
        <f>'Cводная смета ПИР '!E24</f>
        <v>23034779.23</v>
      </c>
      <c r="E10" s="177" t="s">
        <v>88</v>
      </c>
      <c r="F10" s="178"/>
      <c r="G10" s="740"/>
      <c r="H10" s="745"/>
    </row>
    <row r="11" spans="1:15" ht="15.75" x14ac:dyDescent="0.25">
      <c r="A11" s="740"/>
      <c r="B11" s="740"/>
      <c r="C11" s="176" t="s">
        <v>659</v>
      </c>
      <c r="D11" s="179">
        <v>5.12</v>
      </c>
      <c r="E11" s="180"/>
      <c r="F11" s="178"/>
      <c r="G11" s="740"/>
      <c r="H11" s="745"/>
    </row>
    <row r="12" spans="1:15" ht="47.25" x14ac:dyDescent="0.25">
      <c r="A12" s="741"/>
      <c r="B12" s="741"/>
      <c r="C12" s="176" t="s">
        <v>121</v>
      </c>
      <c r="D12" s="204">
        <f>D10/D11</f>
        <v>4498980.32</v>
      </c>
      <c r="E12" s="177" t="s">
        <v>88</v>
      </c>
      <c r="F12" s="178"/>
      <c r="G12" s="740"/>
      <c r="H12" s="745"/>
    </row>
    <row r="13" spans="1:15" ht="32.450000000000003" customHeight="1" x14ac:dyDescent="0.25">
      <c r="A13" s="744">
        <v>2</v>
      </c>
      <c r="B13" s="744" t="s">
        <v>79</v>
      </c>
      <c r="C13" s="176" t="s">
        <v>657</v>
      </c>
      <c r="D13" s="364">
        <f>'Cводная смета ПИР '!F24</f>
        <v>7295977.1600000001</v>
      </c>
      <c r="E13" s="177" t="s">
        <v>88</v>
      </c>
      <c r="F13" s="178"/>
      <c r="G13" s="740"/>
      <c r="H13" s="745"/>
    </row>
    <row r="14" spans="1:15" ht="25.9" customHeight="1" x14ac:dyDescent="0.25">
      <c r="A14" s="740"/>
      <c r="B14" s="740"/>
      <c r="C14" s="176" t="s">
        <v>658</v>
      </c>
      <c r="D14" s="181">
        <v>5.07</v>
      </c>
      <c r="E14" s="180"/>
      <c r="F14" s="178"/>
      <c r="G14" s="740"/>
      <c r="H14" s="745"/>
    </row>
    <row r="15" spans="1:15" ht="47.25" x14ac:dyDescent="0.25">
      <c r="A15" s="741"/>
      <c r="B15" s="741"/>
      <c r="C15" s="176" t="s">
        <v>122</v>
      </c>
      <c r="D15" s="204">
        <f>D13/D14</f>
        <v>1439048.75</v>
      </c>
      <c r="E15" s="177" t="s">
        <v>88</v>
      </c>
      <c r="F15" s="178"/>
      <c r="G15" s="741"/>
      <c r="H15" s="746"/>
      <c r="O15" s="89" t="s">
        <v>92</v>
      </c>
    </row>
    <row r="16" spans="1:15" ht="39.75" customHeight="1" x14ac:dyDescent="0.25">
      <c r="A16" s="182"/>
      <c r="B16" s="183"/>
      <c r="C16" s="184" t="s">
        <v>93</v>
      </c>
      <c r="D16" s="365">
        <f>D12+D15</f>
        <v>5938029.0700000003</v>
      </c>
      <c r="E16" s="185" t="s">
        <v>88</v>
      </c>
      <c r="F16" s="186"/>
      <c r="G16" s="187" t="s">
        <v>660</v>
      </c>
      <c r="H16" s="188"/>
    </row>
    <row r="17" spans="1:8" ht="72" customHeight="1" x14ac:dyDescent="0.25">
      <c r="A17" s="189"/>
      <c r="B17" s="190" t="s">
        <v>87</v>
      </c>
      <c r="C17" s="191" t="s">
        <v>89</v>
      </c>
      <c r="D17" s="192">
        <v>8.77E-2</v>
      </c>
      <c r="E17" s="193"/>
      <c r="F17" s="194"/>
      <c r="G17" s="195"/>
      <c r="H17" s="207">
        <f>D16*D17</f>
        <v>520765.15</v>
      </c>
    </row>
    <row r="18" spans="1:8" ht="36.75" customHeight="1" x14ac:dyDescent="0.25">
      <c r="A18" s="189"/>
      <c r="B18" s="196"/>
      <c r="C18" s="197" t="s">
        <v>197</v>
      </c>
      <c r="D18" s="198">
        <v>6.18</v>
      </c>
      <c r="E18" s="199"/>
      <c r="F18" s="200"/>
      <c r="G18" s="146"/>
      <c r="H18" s="208">
        <f>H17*D18</f>
        <v>3218328.63</v>
      </c>
    </row>
    <row r="19" spans="1:8" x14ac:dyDescent="0.25">
      <c r="A19" s="105"/>
      <c r="B19" s="106"/>
      <c r="C19" s="106"/>
      <c r="D19" s="106"/>
      <c r="E19" s="106"/>
      <c r="F19" s="106"/>
      <c r="G19" s="106"/>
      <c r="H19" s="107"/>
    </row>
    <row r="20" spans="1:8" x14ac:dyDescent="0.25">
      <c r="A20" s="105"/>
      <c r="B20" s="106"/>
      <c r="C20" s="106"/>
      <c r="D20" s="116"/>
      <c r="E20" s="106"/>
      <c r="F20" s="106"/>
      <c r="G20" s="106"/>
      <c r="H20" s="107"/>
    </row>
    <row r="21" spans="1:8" x14ac:dyDescent="0.25">
      <c r="A21" s="105"/>
      <c r="B21" s="106"/>
      <c r="C21" s="106"/>
      <c r="D21" s="106"/>
      <c r="E21" s="106"/>
      <c r="F21" s="106"/>
      <c r="G21" s="106"/>
      <c r="H21" s="107"/>
    </row>
    <row r="22" spans="1:8" x14ac:dyDescent="0.25">
      <c r="A22" s="105"/>
      <c r="B22" s="106"/>
      <c r="C22" s="106"/>
      <c r="D22" s="106"/>
      <c r="E22" s="106"/>
      <c r="F22" s="106"/>
      <c r="G22" s="106"/>
      <c r="H22" s="107"/>
    </row>
    <row r="23" spans="1:8" ht="30" x14ac:dyDescent="0.25">
      <c r="A23" s="105"/>
      <c r="B23" s="205" t="s">
        <v>165</v>
      </c>
      <c r="C23" s="205" t="s">
        <v>166</v>
      </c>
      <c r="D23" s="106"/>
      <c r="E23" s="106"/>
      <c r="F23" s="106"/>
      <c r="G23" s="106"/>
      <c r="H23" s="107"/>
    </row>
    <row r="24" spans="1:8" x14ac:dyDescent="0.25">
      <c r="A24" s="105"/>
      <c r="B24" s="205" t="s">
        <v>167</v>
      </c>
      <c r="C24" s="205" t="s">
        <v>168</v>
      </c>
      <c r="D24" s="106"/>
      <c r="E24" s="106"/>
      <c r="F24" s="106"/>
      <c r="G24" s="106"/>
      <c r="H24" s="107"/>
    </row>
    <row r="25" spans="1:8" x14ac:dyDescent="0.25">
      <c r="A25" s="105"/>
      <c r="B25" s="205" t="s">
        <v>169</v>
      </c>
      <c r="C25" s="205">
        <v>33.75</v>
      </c>
      <c r="D25" s="106"/>
      <c r="E25" s="106"/>
      <c r="F25" s="106"/>
      <c r="G25" s="106"/>
      <c r="H25" s="107"/>
    </row>
    <row r="26" spans="1:8" x14ac:dyDescent="0.25">
      <c r="A26" s="105"/>
      <c r="B26" s="205" t="s">
        <v>170</v>
      </c>
      <c r="C26" s="205">
        <v>29.25</v>
      </c>
      <c r="D26" s="106"/>
      <c r="E26" s="106"/>
      <c r="F26" s="106"/>
      <c r="G26" s="106"/>
      <c r="H26" s="107"/>
    </row>
    <row r="27" spans="1:8" x14ac:dyDescent="0.25">
      <c r="A27" s="105"/>
      <c r="B27" s="205" t="s">
        <v>171</v>
      </c>
      <c r="C27" s="205">
        <v>27.3</v>
      </c>
      <c r="D27" s="106"/>
      <c r="E27" s="106"/>
      <c r="F27" s="106"/>
      <c r="G27" s="106"/>
      <c r="H27" s="107"/>
    </row>
    <row r="28" spans="1:8" x14ac:dyDescent="0.25">
      <c r="A28" s="105"/>
      <c r="B28" s="205" t="s">
        <v>172</v>
      </c>
      <c r="C28" s="205">
        <v>20.22</v>
      </c>
      <c r="D28" s="106"/>
      <c r="E28" s="106"/>
      <c r="F28" s="106"/>
      <c r="G28" s="106"/>
      <c r="H28" s="107"/>
    </row>
    <row r="29" spans="1:8" x14ac:dyDescent="0.25">
      <c r="A29" s="105"/>
      <c r="B29" s="205" t="s">
        <v>173</v>
      </c>
      <c r="C29" s="205">
        <v>16.649999999999999</v>
      </c>
      <c r="D29" s="106"/>
      <c r="E29" s="106"/>
      <c r="F29" s="106"/>
      <c r="G29" s="106"/>
      <c r="H29" s="107"/>
    </row>
    <row r="30" spans="1:8" x14ac:dyDescent="0.25">
      <c r="A30" s="105"/>
      <c r="B30" s="206" t="s">
        <v>174</v>
      </c>
      <c r="C30" s="206">
        <v>12.69</v>
      </c>
      <c r="D30" s="106"/>
      <c r="E30" s="106"/>
      <c r="F30" s="106"/>
      <c r="G30" s="106"/>
      <c r="H30" s="107"/>
    </row>
    <row r="31" spans="1:8" x14ac:dyDescent="0.25">
      <c r="A31" s="105"/>
      <c r="B31" s="340" t="s">
        <v>175</v>
      </c>
      <c r="C31" s="340">
        <v>11.88</v>
      </c>
      <c r="D31" s="106"/>
      <c r="E31" s="106"/>
      <c r="F31" s="106"/>
      <c r="G31" s="106"/>
      <c r="H31" s="107"/>
    </row>
    <row r="32" spans="1:8" x14ac:dyDescent="0.25">
      <c r="A32" s="105"/>
      <c r="B32" s="340" t="s">
        <v>176</v>
      </c>
      <c r="C32" s="340">
        <v>10.98</v>
      </c>
      <c r="D32" s="106"/>
      <c r="E32" s="106"/>
      <c r="F32" s="106"/>
      <c r="G32" s="106"/>
      <c r="H32" s="107"/>
    </row>
    <row r="33" spans="1:8" x14ac:dyDescent="0.25">
      <c r="A33" s="105"/>
      <c r="B33" s="366" t="s">
        <v>177</v>
      </c>
      <c r="C33" s="366">
        <v>8.77</v>
      </c>
      <c r="D33" s="106"/>
      <c r="E33" s="106"/>
      <c r="F33" s="106"/>
      <c r="G33" s="106"/>
      <c r="H33" s="107"/>
    </row>
    <row r="34" spans="1:8" x14ac:dyDescent="0.25">
      <c r="A34" s="105"/>
      <c r="B34" s="206" t="s">
        <v>178</v>
      </c>
      <c r="C34" s="206">
        <v>7.07</v>
      </c>
      <c r="D34" s="106"/>
      <c r="E34" s="106"/>
      <c r="F34" s="106"/>
      <c r="G34" s="106"/>
      <c r="H34" s="107"/>
    </row>
    <row r="35" spans="1:8" x14ac:dyDescent="0.25">
      <c r="A35" s="105"/>
      <c r="B35" s="205" t="s">
        <v>179</v>
      </c>
      <c r="C35" s="205">
        <v>6.15</v>
      </c>
      <c r="D35" s="106"/>
      <c r="E35" s="106"/>
      <c r="F35" s="106"/>
      <c r="G35" s="106"/>
      <c r="H35" s="107"/>
    </row>
    <row r="36" spans="1:8" x14ac:dyDescent="0.25">
      <c r="A36" s="105"/>
      <c r="B36" s="205" t="s">
        <v>180</v>
      </c>
      <c r="C36" s="205">
        <v>4.76</v>
      </c>
      <c r="D36" s="106"/>
      <c r="E36" s="106"/>
      <c r="F36" s="106"/>
      <c r="G36" s="106"/>
      <c r="H36" s="107"/>
    </row>
    <row r="37" spans="1:8" x14ac:dyDescent="0.25">
      <c r="A37" s="105"/>
      <c r="B37" s="205" t="s">
        <v>181</v>
      </c>
      <c r="C37" s="205">
        <v>4.13</v>
      </c>
      <c r="D37" s="106"/>
      <c r="E37" s="106"/>
      <c r="F37" s="106"/>
      <c r="G37" s="106"/>
      <c r="H37" s="107"/>
    </row>
    <row r="38" spans="1:8" x14ac:dyDescent="0.25">
      <c r="A38" s="105"/>
      <c r="B38" s="205" t="s">
        <v>182</v>
      </c>
      <c r="C38" s="205">
        <v>3.52</v>
      </c>
      <c r="D38" s="106"/>
      <c r="E38" s="106"/>
      <c r="F38" s="106"/>
      <c r="G38" s="106"/>
      <c r="H38" s="107"/>
    </row>
    <row r="39" spans="1:8" x14ac:dyDescent="0.25">
      <c r="A39" s="105"/>
      <c r="B39" s="205" t="s">
        <v>183</v>
      </c>
      <c r="C39" s="205">
        <v>3.06</v>
      </c>
      <c r="D39" s="106"/>
      <c r="E39" s="106"/>
      <c r="F39" s="106"/>
      <c r="G39" s="106"/>
      <c r="H39" s="107"/>
    </row>
    <row r="40" spans="1:8" x14ac:dyDescent="0.25">
      <c r="A40" s="105"/>
      <c r="B40" s="205" t="s">
        <v>184</v>
      </c>
      <c r="C40" s="205">
        <v>2.62</v>
      </c>
      <c r="D40" s="106"/>
      <c r="E40" s="106"/>
      <c r="F40" s="106"/>
      <c r="G40" s="106"/>
      <c r="H40" s="107"/>
    </row>
    <row r="41" spans="1:8" x14ac:dyDescent="0.25">
      <c r="A41" s="105"/>
      <c r="B41" s="205" t="s">
        <v>185</v>
      </c>
      <c r="C41" s="205">
        <v>2.33</v>
      </c>
      <c r="D41" s="106"/>
      <c r="E41" s="106"/>
      <c r="F41" s="106"/>
      <c r="G41" s="106"/>
      <c r="H41" s="107"/>
    </row>
    <row r="42" spans="1:8" x14ac:dyDescent="0.25">
      <c r="A42" s="105"/>
      <c r="B42" s="205" t="s">
        <v>186</v>
      </c>
      <c r="C42" s="205">
        <v>2.0099999999999998</v>
      </c>
      <c r="D42" s="106"/>
      <c r="E42" s="106"/>
      <c r="F42" s="106"/>
      <c r="G42" s="106"/>
      <c r="H42" s="107"/>
    </row>
    <row r="43" spans="1:8" x14ac:dyDescent="0.25">
      <c r="A43" s="105"/>
      <c r="B43" s="205" t="s">
        <v>187</v>
      </c>
      <c r="C43" s="205">
        <v>1.68</v>
      </c>
      <c r="D43" s="106"/>
      <c r="E43" s="106"/>
      <c r="F43" s="106"/>
      <c r="G43" s="106"/>
      <c r="H43" s="107"/>
    </row>
    <row r="44" spans="1:8" x14ac:dyDescent="0.25">
      <c r="A44" s="105"/>
      <c r="B44" s="205" t="s">
        <v>188</v>
      </c>
      <c r="C44" s="205">
        <v>1.56</v>
      </c>
      <c r="D44" s="106"/>
      <c r="E44" s="106"/>
      <c r="F44" s="106"/>
      <c r="G44" s="106"/>
      <c r="H44" s="107"/>
    </row>
    <row r="45" spans="1:8" x14ac:dyDescent="0.25">
      <c r="A45" s="105"/>
      <c r="B45" s="205" t="s">
        <v>189</v>
      </c>
      <c r="C45" s="205">
        <v>1.22</v>
      </c>
      <c r="D45" s="106"/>
      <c r="E45" s="106"/>
      <c r="F45" s="106"/>
      <c r="G45" s="106"/>
      <c r="H45" s="107"/>
    </row>
    <row r="46" spans="1:8" x14ac:dyDescent="0.25">
      <c r="A46" s="105"/>
      <c r="B46" s="205" t="s">
        <v>190</v>
      </c>
      <c r="C46" s="205">
        <v>1.04</v>
      </c>
      <c r="D46" s="106"/>
      <c r="E46" s="106"/>
      <c r="F46" s="106"/>
      <c r="G46" s="106"/>
      <c r="H46" s="107"/>
    </row>
    <row r="47" spans="1:8" x14ac:dyDescent="0.25">
      <c r="A47" s="105"/>
      <c r="B47" s="205" t="s">
        <v>191</v>
      </c>
      <c r="C47" s="205">
        <v>0.9</v>
      </c>
      <c r="D47" s="106"/>
      <c r="E47" s="106"/>
      <c r="F47" s="106"/>
      <c r="G47" s="106"/>
      <c r="H47" s="107"/>
    </row>
    <row r="48" spans="1:8" x14ac:dyDescent="0.25">
      <c r="A48" s="105"/>
      <c r="B48" s="205" t="s">
        <v>192</v>
      </c>
      <c r="C48" s="205">
        <v>0.8</v>
      </c>
      <c r="D48" s="106"/>
      <c r="E48" s="106"/>
      <c r="F48" s="106"/>
      <c r="G48" s="106"/>
      <c r="H48" s="107"/>
    </row>
    <row r="49" spans="1:8" x14ac:dyDescent="0.25">
      <c r="A49" s="105"/>
      <c r="B49" s="205" t="s">
        <v>193</v>
      </c>
      <c r="C49" s="205">
        <v>0.73</v>
      </c>
      <c r="D49" s="106"/>
      <c r="E49" s="106"/>
      <c r="F49" s="106"/>
      <c r="G49" s="106"/>
      <c r="H49" s="107"/>
    </row>
    <row r="50" spans="1:8" x14ac:dyDescent="0.25">
      <c r="A50" s="105"/>
      <c r="B50" s="205" t="s">
        <v>194</v>
      </c>
      <c r="C50" s="205">
        <v>0.66</v>
      </c>
      <c r="D50" s="106"/>
      <c r="E50" s="106"/>
      <c r="F50" s="106"/>
      <c r="G50" s="106"/>
      <c r="H50" s="107"/>
    </row>
    <row r="51" spans="1:8" x14ac:dyDescent="0.25">
      <c r="A51" s="105"/>
      <c r="B51" s="205" t="s">
        <v>195</v>
      </c>
      <c r="C51" s="205">
        <v>0.61</v>
      </c>
      <c r="D51" s="106"/>
      <c r="E51" s="106"/>
      <c r="F51" s="106"/>
      <c r="G51" s="106"/>
      <c r="H51" s="107"/>
    </row>
    <row r="52" spans="1:8" x14ac:dyDescent="0.25">
      <c r="A52" s="105"/>
      <c r="B52" s="205" t="s">
        <v>196</v>
      </c>
      <c r="C52" s="205">
        <v>0.57999999999999996</v>
      </c>
      <c r="D52" s="106"/>
      <c r="E52" s="106"/>
      <c r="F52" s="106"/>
      <c r="G52" s="106"/>
      <c r="H52" s="107"/>
    </row>
    <row r="53" spans="1:8" x14ac:dyDescent="0.25">
      <c r="A53" s="105"/>
      <c r="B53" s="106"/>
      <c r="C53" s="106"/>
      <c r="D53" s="106"/>
      <c r="E53" s="106"/>
      <c r="F53" s="106"/>
      <c r="G53" s="106"/>
      <c r="H53" s="107"/>
    </row>
    <row r="54" spans="1:8" x14ac:dyDescent="0.25">
      <c r="A54" s="105"/>
      <c r="B54" s="106"/>
      <c r="C54" s="106"/>
      <c r="D54" s="106"/>
      <c r="E54" s="106"/>
      <c r="F54" s="106"/>
      <c r="G54" s="106"/>
      <c r="H54" s="107"/>
    </row>
    <row r="55" spans="1:8" x14ac:dyDescent="0.25">
      <c r="A55" s="105"/>
      <c r="B55" s="106"/>
      <c r="C55" s="106"/>
      <c r="D55" s="106"/>
      <c r="E55" s="106"/>
      <c r="F55" s="106"/>
      <c r="G55" s="106"/>
      <c r="H55" s="107"/>
    </row>
    <row r="56" spans="1:8" x14ac:dyDescent="0.25">
      <c r="A56" s="105"/>
      <c r="B56" s="106"/>
      <c r="C56" s="106"/>
      <c r="D56" s="106"/>
      <c r="E56" s="106"/>
      <c r="F56" s="106"/>
      <c r="G56" s="106"/>
      <c r="H56" s="107"/>
    </row>
    <row r="57" spans="1:8" x14ac:dyDescent="0.25">
      <c r="A57" s="105"/>
      <c r="B57" s="106"/>
      <c r="C57" s="106"/>
      <c r="D57" s="106"/>
      <c r="E57" s="106"/>
      <c r="F57" s="106"/>
      <c r="G57" s="106"/>
      <c r="H57" s="107"/>
    </row>
    <row r="58" spans="1:8" x14ac:dyDescent="0.25">
      <c r="A58" s="105"/>
      <c r="B58" s="106"/>
      <c r="C58" s="106"/>
      <c r="D58" s="106"/>
      <c r="E58" s="106"/>
      <c r="F58" s="106"/>
      <c r="G58" s="106"/>
      <c r="H58" s="107"/>
    </row>
    <row r="59" spans="1:8" x14ac:dyDescent="0.25">
      <c r="A59" s="105"/>
      <c r="B59" s="106"/>
      <c r="C59" s="106"/>
      <c r="D59" s="106"/>
      <c r="E59" s="106"/>
      <c r="F59" s="106"/>
      <c r="G59" s="106"/>
      <c r="H59" s="107"/>
    </row>
    <row r="60" spans="1:8" x14ac:dyDescent="0.25">
      <c r="A60" s="105"/>
      <c r="B60" s="106"/>
      <c r="C60" s="106"/>
      <c r="D60" s="106"/>
      <c r="E60" s="106"/>
      <c r="F60" s="106"/>
      <c r="G60" s="106"/>
      <c r="H60" s="107"/>
    </row>
    <row r="61" spans="1:8" x14ac:dyDescent="0.25">
      <c r="A61" s="105"/>
      <c r="B61" s="106"/>
      <c r="C61" s="106"/>
      <c r="D61" s="106"/>
      <c r="E61" s="106"/>
      <c r="F61" s="106"/>
      <c r="G61" s="106"/>
      <c r="H61" s="107"/>
    </row>
    <row r="62" spans="1:8" x14ac:dyDescent="0.25">
      <c r="A62" s="105"/>
      <c r="B62" s="106"/>
      <c r="C62" s="106"/>
      <c r="D62" s="106"/>
      <c r="E62" s="106"/>
      <c r="F62" s="106"/>
      <c r="G62" s="106"/>
      <c r="H62" s="107"/>
    </row>
    <row r="63" spans="1:8" x14ac:dyDescent="0.25">
      <c r="A63" s="105"/>
      <c r="B63" s="106"/>
      <c r="C63" s="106"/>
      <c r="D63" s="106"/>
      <c r="E63" s="106"/>
      <c r="F63" s="106"/>
      <c r="G63" s="106"/>
      <c r="H63" s="107"/>
    </row>
    <row r="64" spans="1:8" x14ac:dyDescent="0.25">
      <c r="A64" s="105"/>
      <c r="B64" s="106"/>
      <c r="C64" s="106"/>
      <c r="D64" s="106"/>
      <c r="E64" s="106"/>
      <c r="F64" s="106"/>
      <c r="G64" s="106"/>
      <c r="H64" s="107"/>
    </row>
    <row r="65" spans="1:8" x14ac:dyDescent="0.25">
      <c r="A65" s="105"/>
      <c r="B65" s="106"/>
      <c r="C65" s="106"/>
      <c r="D65" s="106"/>
      <c r="E65" s="106"/>
      <c r="F65" s="106"/>
      <c r="G65" s="106"/>
      <c r="H65" s="107"/>
    </row>
    <row r="66" spans="1:8" x14ac:dyDescent="0.25">
      <c r="A66" s="105"/>
      <c r="B66" s="106"/>
      <c r="C66" s="106"/>
      <c r="D66" s="106"/>
      <c r="E66" s="106"/>
      <c r="F66" s="106"/>
      <c r="G66" s="106"/>
      <c r="H66" s="107"/>
    </row>
    <row r="67" spans="1:8" x14ac:dyDescent="0.25">
      <c r="A67" s="105"/>
      <c r="B67" s="106"/>
      <c r="C67" s="106"/>
      <c r="D67" s="106"/>
      <c r="E67" s="106"/>
      <c r="F67" s="106"/>
      <c r="G67" s="106"/>
      <c r="H67" s="107"/>
    </row>
    <row r="68" spans="1:8" x14ac:dyDescent="0.25">
      <c r="A68" s="105"/>
      <c r="B68" s="106"/>
      <c r="C68" s="106"/>
      <c r="D68" s="106"/>
      <c r="E68" s="106"/>
      <c r="F68" s="106"/>
      <c r="G68" s="106"/>
      <c r="H68" s="107"/>
    </row>
    <row r="69" spans="1:8" x14ac:dyDescent="0.25">
      <c r="A69" s="105"/>
      <c r="B69" s="106"/>
      <c r="C69" s="106"/>
      <c r="D69" s="106"/>
      <c r="E69" s="106"/>
      <c r="F69" s="106"/>
      <c r="G69" s="106"/>
      <c r="H69" s="107"/>
    </row>
    <row r="70" spans="1:8" x14ac:dyDescent="0.25">
      <c r="A70" s="105"/>
      <c r="B70" s="106"/>
      <c r="C70" s="106"/>
      <c r="D70" s="106"/>
      <c r="E70" s="106"/>
      <c r="F70" s="106"/>
      <c r="G70" s="106"/>
      <c r="H70" s="107"/>
    </row>
    <row r="71" spans="1:8" x14ac:dyDescent="0.25">
      <c r="A71" s="105"/>
      <c r="B71" s="106"/>
      <c r="C71" s="106"/>
      <c r="D71" s="106"/>
      <c r="E71" s="106"/>
      <c r="F71" s="106"/>
      <c r="G71" s="106"/>
      <c r="H71" s="107"/>
    </row>
    <row r="72" spans="1:8" x14ac:dyDescent="0.25">
      <c r="A72" s="105"/>
      <c r="B72" s="106"/>
      <c r="C72" s="106"/>
      <c r="D72" s="106"/>
      <c r="E72" s="106"/>
      <c r="F72" s="106"/>
      <c r="G72" s="106"/>
      <c r="H72" s="107"/>
    </row>
    <row r="73" spans="1:8" x14ac:dyDescent="0.25">
      <c r="A73" s="105"/>
      <c r="B73" s="106"/>
      <c r="C73" s="106"/>
      <c r="D73" s="106"/>
      <c r="E73" s="106"/>
      <c r="F73" s="106"/>
      <c r="G73" s="106"/>
      <c r="H73" s="107"/>
    </row>
    <row r="74" spans="1:8" x14ac:dyDescent="0.25">
      <c r="A74" s="105"/>
      <c r="B74" s="106"/>
      <c r="C74" s="106"/>
      <c r="D74" s="106"/>
      <c r="E74" s="106"/>
      <c r="F74" s="106"/>
      <c r="G74" s="106"/>
      <c r="H74" s="107"/>
    </row>
    <row r="75" spans="1:8" x14ac:dyDescent="0.25">
      <c r="A75" s="105"/>
      <c r="B75" s="106"/>
      <c r="C75" s="106"/>
      <c r="D75" s="106"/>
      <c r="E75" s="106"/>
      <c r="F75" s="106"/>
      <c r="G75" s="106"/>
      <c r="H75" s="107"/>
    </row>
    <row r="76" spans="1:8" x14ac:dyDescent="0.25">
      <c r="A76" s="105"/>
      <c r="B76" s="106"/>
      <c r="C76" s="106"/>
      <c r="D76" s="106"/>
      <c r="E76" s="106"/>
      <c r="F76" s="106"/>
      <c r="G76" s="106"/>
      <c r="H76" s="107"/>
    </row>
    <row r="77" spans="1:8" x14ac:dyDescent="0.25">
      <c r="A77" s="105"/>
      <c r="B77" s="106"/>
      <c r="C77" s="106"/>
      <c r="D77" s="106"/>
      <c r="E77" s="106"/>
      <c r="F77" s="106"/>
      <c r="G77" s="106"/>
      <c r="H77" s="107"/>
    </row>
    <row r="78" spans="1:8" x14ac:dyDescent="0.25">
      <c r="A78" s="105"/>
      <c r="B78" s="106"/>
      <c r="C78" s="106"/>
      <c r="D78" s="106"/>
      <c r="E78" s="106"/>
      <c r="F78" s="106"/>
      <c r="G78" s="106"/>
      <c r="H78" s="107"/>
    </row>
    <row r="79" spans="1:8" x14ac:dyDescent="0.25">
      <c r="A79" s="105"/>
      <c r="B79" s="106"/>
      <c r="C79" s="106"/>
      <c r="D79" s="106"/>
      <c r="E79" s="106"/>
      <c r="F79" s="106"/>
      <c r="G79" s="106"/>
      <c r="H79" s="107"/>
    </row>
    <row r="80" spans="1:8" x14ac:dyDescent="0.25">
      <c r="A80" s="105"/>
      <c r="B80" s="106"/>
      <c r="C80" s="106"/>
      <c r="D80" s="106"/>
      <c r="E80" s="106"/>
      <c r="F80" s="106"/>
      <c r="G80" s="106"/>
      <c r="H80" s="107"/>
    </row>
    <row r="81" spans="1:8" x14ac:dyDescent="0.25">
      <c r="A81" s="105"/>
      <c r="B81" s="106"/>
      <c r="C81" s="106"/>
      <c r="D81" s="106"/>
      <c r="E81" s="106"/>
      <c r="F81" s="106"/>
      <c r="G81" s="106"/>
      <c r="H81" s="107"/>
    </row>
    <row r="82" spans="1:8" x14ac:dyDescent="0.25">
      <c r="A82" s="105"/>
      <c r="B82" s="106"/>
      <c r="C82" s="106"/>
      <c r="D82" s="106"/>
      <c r="E82" s="106"/>
      <c r="F82" s="106"/>
      <c r="G82" s="106"/>
      <c r="H82" s="107"/>
    </row>
    <row r="83" spans="1:8" x14ac:dyDescent="0.25">
      <c r="A83" s="105"/>
      <c r="B83" s="106"/>
      <c r="C83" s="106"/>
      <c r="D83" s="106"/>
      <c r="E83" s="106"/>
      <c r="F83" s="106"/>
      <c r="G83" s="106"/>
      <c r="H83" s="107"/>
    </row>
    <row r="84" spans="1:8" x14ac:dyDescent="0.25">
      <c r="A84" s="105"/>
      <c r="B84" s="106"/>
      <c r="C84" s="106"/>
      <c r="D84" s="106"/>
      <c r="E84" s="106"/>
      <c r="F84" s="106"/>
      <c r="G84" s="106"/>
      <c r="H84" s="107"/>
    </row>
  </sheetData>
  <mergeCells count="19">
    <mergeCell ref="C9:E9"/>
    <mergeCell ref="G10:G15"/>
    <mergeCell ref="A5:B5"/>
    <mergeCell ref="C5:H5"/>
    <mergeCell ref="A6:B6"/>
    <mergeCell ref="C6:H6"/>
    <mergeCell ref="A7:B7"/>
    <mergeCell ref="C7:H7"/>
    <mergeCell ref="A13:A15"/>
    <mergeCell ref="B13:B15"/>
    <mergeCell ref="A10:A12"/>
    <mergeCell ref="B10:B12"/>
    <mergeCell ref="H10:H15"/>
    <mergeCell ref="A1:H1"/>
    <mergeCell ref="A2:H2"/>
    <mergeCell ref="A3:B3"/>
    <mergeCell ref="C3:H3"/>
    <mergeCell ref="A4:B4"/>
    <mergeCell ref="C4:H4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topLeftCell="A13" zoomScaleNormal="100" zoomScaleSheetLayoutView="100" workbookViewId="0">
      <selection activeCell="A18" sqref="A18:XFD18"/>
    </sheetView>
  </sheetViews>
  <sheetFormatPr defaultRowHeight="15" x14ac:dyDescent="0.25"/>
  <cols>
    <col min="1" max="1" width="30.28515625" customWidth="1"/>
    <col min="2" max="2" width="30.140625" customWidth="1"/>
    <col min="3" max="3" width="39.140625" customWidth="1"/>
  </cols>
  <sheetData>
    <row r="1" spans="1:3" x14ac:dyDescent="0.25">
      <c r="A1" s="584" t="s">
        <v>102</v>
      </c>
      <c r="B1" s="584"/>
      <c r="C1" s="584"/>
    </row>
    <row r="2" spans="1:3" x14ac:dyDescent="0.25">
      <c r="A2" s="584" t="s">
        <v>103</v>
      </c>
      <c r="B2" s="584"/>
      <c r="C2" s="584"/>
    </row>
    <row r="3" spans="1:3" ht="49.5" customHeight="1" x14ac:dyDescent="0.25">
      <c r="A3" s="585" t="s">
        <v>448</v>
      </c>
      <c r="B3" s="585"/>
      <c r="C3" s="585"/>
    </row>
    <row r="4" spans="1:3" ht="96.75" customHeight="1" x14ac:dyDescent="0.25">
      <c r="A4" s="586" t="s">
        <v>565</v>
      </c>
      <c r="B4" s="586"/>
      <c r="C4" s="586"/>
    </row>
    <row r="5" spans="1:3" ht="23.25" customHeight="1" x14ac:dyDescent="0.25">
      <c r="A5" s="583" t="s">
        <v>110</v>
      </c>
      <c r="B5" s="583"/>
      <c r="C5" s="583"/>
    </row>
    <row r="6" spans="1:3" ht="70.5" customHeight="1" x14ac:dyDescent="0.25">
      <c r="A6" s="581" t="s">
        <v>564</v>
      </c>
      <c r="B6" s="581"/>
      <c r="C6" s="581"/>
    </row>
    <row r="7" spans="1:3" ht="40.5" customHeight="1" x14ac:dyDescent="0.25">
      <c r="A7" s="587" t="s">
        <v>551</v>
      </c>
      <c r="B7" s="587"/>
      <c r="C7" s="587"/>
    </row>
    <row r="8" spans="1:3" ht="28.5" customHeight="1" x14ac:dyDescent="0.25">
      <c r="A8" s="582" t="s">
        <v>670</v>
      </c>
      <c r="B8" s="582"/>
      <c r="C8" s="582"/>
    </row>
    <row r="9" spans="1:3" ht="63" customHeight="1" x14ac:dyDescent="0.25">
      <c r="A9" s="588" t="s">
        <v>436</v>
      </c>
      <c r="B9" s="588"/>
      <c r="C9" s="588"/>
    </row>
    <row r="10" spans="1:3" ht="27.75" customHeight="1" x14ac:dyDescent="0.25">
      <c r="A10" s="589" t="str">
        <f>CONCATENATE("Прогнозный индекс-дефлятор  рассчитан в соответствии с графиком и с учетом авансирования объекта в размере ",НМЦК!$G$11*100,"% от цены работ.")</f>
        <v>Прогнозный индекс-дефлятор  рассчитан в соответствии с графиком и с учетом авансирования объекта в размере 50% от цены работ.</v>
      </c>
      <c r="B10" s="589"/>
      <c r="C10" s="589"/>
    </row>
    <row r="11" spans="1:3" ht="53.25" customHeight="1" x14ac:dyDescent="0.25">
      <c r="A11" s="580" t="s">
        <v>199</v>
      </c>
      <c r="B11" s="580"/>
      <c r="C11" s="580"/>
    </row>
    <row r="12" spans="1:3" ht="20.25" customHeight="1" x14ac:dyDescent="0.25">
      <c r="A12" s="590" t="s">
        <v>111</v>
      </c>
      <c r="B12" s="590"/>
      <c r="C12" s="590"/>
    </row>
    <row r="13" spans="1:3" ht="70.5" customHeight="1" x14ac:dyDescent="0.25">
      <c r="A13" s="581" t="s">
        <v>563</v>
      </c>
      <c r="B13" s="581"/>
      <c r="C13" s="581"/>
    </row>
    <row r="14" spans="1:3" ht="42.75" customHeight="1" x14ac:dyDescent="0.25">
      <c r="A14" s="594" t="s">
        <v>552</v>
      </c>
      <c r="B14" s="594"/>
      <c r="C14" s="594"/>
    </row>
    <row r="15" spans="1:3" ht="31.5" customHeight="1" x14ac:dyDescent="0.25">
      <c r="A15" s="582" t="s">
        <v>671</v>
      </c>
      <c r="B15" s="582"/>
      <c r="C15" s="582"/>
    </row>
    <row r="16" spans="1:3" ht="60" customHeight="1" x14ac:dyDescent="0.25">
      <c r="A16" s="588" t="s">
        <v>198</v>
      </c>
      <c r="B16" s="588"/>
      <c r="C16" s="588"/>
    </row>
    <row r="17" spans="1:3" ht="33.75" customHeight="1" x14ac:dyDescent="0.25">
      <c r="A17" s="589" t="str">
        <f>CONCATENATE("Прогнозный индекс-дефлятор  рассчитан в соответствии с графиком и с учетом авансирования объекта в размере ",НМЦК!$G$11*100,"% от цены работ.")</f>
        <v>Прогнозный индекс-дефлятор  рассчитан в соответствии с графиком и с учетом авансирования объекта в размере 50% от цены работ.</v>
      </c>
      <c r="B17" s="589"/>
      <c r="C17" s="589"/>
    </row>
    <row r="18" spans="1:3" ht="24" customHeight="1" x14ac:dyDescent="0.25">
      <c r="A18" s="588" t="s">
        <v>149</v>
      </c>
      <c r="B18" s="588"/>
      <c r="C18" s="588"/>
    </row>
    <row r="19" spans="1:3" ht="18.75" customHeight="1" x14ac:dyDescent="0.25">
      <c r="A19" s="588" t="s">
        <v>150</v>
      </c>
      <c r="B19" s="588"/>
      <c r="C19" s="588"/>
    </row>
    <row r="20" spans="1:3" ht="17.25" customHeight="1" x14ac:dyDescent="0.25">
      <c r="A20" s="119" t="s">
        <v>108</v>
      </c>
      <c r="B20" s="120"/>
      <c r="C20" s="119"/>
    </row>
    <row r="21" spans="1:3" x14ac:dyDescent="0.25">
      <c r="A21" s="592"/>
      <c r="B21" s="593"/>
      <c r="C21" s="593"/>
    </row>
    <row r="22" spans="1:3" x14ac:dyDescent="0.25">
      <c r="A22" s="109"/>
      <c r="B22" s="110">
        <f>НМЦ!E11</f>
        <v>40121629.909999996</v>
      </c>
      <c r="C22" s="109" t="s">
        <v>104</v>
      </c>
    </row>
    <row r="23" spans="1:3" ht="36" customHeight="1" x14ac:dyDescent="0.25">
      <c r="A23" s="591" t="s">
        <v>413</v>
      </c>
      <c r="B23" s="591"/>
      <c r="C23" s="108" t="s">
        <v>109</v>
      </c>
    </row>
  </sheetData>
  <mergeCells count="21">
    <mergeCell ref="A12:C12"/>
    <mergeCell ref="A13:C13"/>
    <mergeCell ref="A23:B23"/>
    <mergeCell ref="A21:C21"/>
    <mergeCell ref="A17:C17"/>
    <mergeCell ref="A15:C15"/>
    <mergeCell ref="A14:C14"/>
    <mergeCell ref="A16:C16"/>
    <mergeCell ref="A18:C18"/>
    <mergeCell ref="A19:C19"/>
    <mergeCell ref="A11:C11"/>
    <mergeCell ref="A6:C6"/>
    <mergeCell ref="A8:C8"/>
    <mergeCell ref="A5:C5"/>
    <mergeCell ref="A1:C1"/>
    <mergeCell ref="A2:C2"/>
    <mergeCell ref="A3:C3"/>
    <mergeCell ref="A4:C4"/>
    <mergeCell ref="A7:C7"/>
    <mergeCell ref="A9:C9"/>
    <mergeCell ref="A10:C10"/>
  </mergeCells>
  <pageMargins left="0.7" right="0.7" top="0.75" bottom="0.7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Normal="100" workbookViewId="0">
      <selection activeCell="P26" sqref="A1:P26"/>
    </sheetView>
  </sheetViews>
  <sheetFormatPr defaultRowHeight="15" x14ac:dyDescent="0.25"/>
  <cols>
    <col min="7" max="7" width="15.28515625" customWidth="1"/>
  </cols>
  <sheetData>
    <row r="1" spans="1:16" ht="15.75" x14ac:dyDescent="0.25">
      <c r="A1" s="595" t="s">
        <v>136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117"/>
    </row>
    <row r="2" spans="1:16" ht="15.75" x14ac:dyDescent="0.25">
      <c r="A2" s="595" t="s">
        <v>137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117"/>
    </row>
    <row r="3" spans="1:16" ht="15.75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17"/>
    </row>
    <row r="4" spans="1:16" ht="15.75" x14ac:dyDescent="0.25">
      <c r="A4" s="121" t="s">
        <v>138</v>
      </c>
      <c r="B4" s="121"/>
      <c r="C4" s="122" t="str">
        <f>Пояснительная!A3</f>
        <v>Выполнение работ по обследованию (оценке работоспособности и достаточности) инженерной защиты территории ВТРК «Эльбрус»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17"/>
    </row>
    <row r="5" spans="1:16" ht="15.75" x14ac:dyDescent="0.25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17"/>
    </row>
    <row r="6" spans="1:16" ht="15.75" x14ac:dyDescent="0.25">
      <c r="A6" s="596" t="s">
        <v>139</v>
      </c>
      <c r="B6" s="596"/>
      <c r="C6" s="596"/>
      <c r="D6" s="596"/>
      <c r="E6" s="596"/>
      <c r="F6" s="596"/>
      <c r="G6" s="123">
        <f>НМЦ!E11</f>
        <v>40121629.909999996</v>
      </c>
      <c r="H6" s="122"/>
      <c r="I6" s="122"/>
      <c r="J6" s="122"/>
      <c r="K6" s="122"/>
      <c r="L6" s="122"/>
      <c r="M6" s="122"/>
      <c r="N6" s="122"/>
      <c r="O6" s="122"/>
      <c r="P6" s="117"/>
    </row>
    <row r="7" spans="1:16" ht="15.75" customHeight="1" x14ac:dyDescent="0.25">
      <c r="A7" s="597" t="s">
        <v>681</v>
      </c>
      <c r="B7" s="597"/>
      <c r="C7" s="597"/>
      <c r="D7" s="597"/>
      <c r="E7" s="597"/>
      <c r="F7" s="597"/>
      <c r="G7" s="597"/>
      <c r="H7" s="597"/>
      <c r="I7" s="597"/>
      <c r="J7" s="597"/>
      <c r="K7" s="597"/>
      <c r="L7" s="597"/>
      <c r="M7" s="597"/>
      <c r="N7" s="597"/>
      <c r="O7" s="597"/>
      <c r="P7" s="117"/>
    </row>
    <row r="8" spans="1:16" ht="15.75" x14ac:dyDescent="0.25">
      <c r="A8" s="121" t="s">
        <v>140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17"/>
    </row>
    <row r="9" spans="1:16" ht="15.75" x14ac:dyDescent="0.25">
      <c r="A9" s="124" t="s">
        <v>154</v>
      </c>
      <c r="B9" s="124"/>
      <c r="C9" s="124"/>
      <c r="D9" s="124"/>
      <c r="E9" s="124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17"/>
    </row>
    <row r="10" spans="1:16" ht="15.75" x14ac:dyDescent="0.25">
      <c r="A10" s="344" t="s">
        <v>418</v>
      </c>
      <c r="C10" s="125"/>
      <c r="D10" s="125"/>
      <c r="E10" s="125"/>
      <c r="F10" s="215"/>
      <c r="G10" s="121"/>
      <c r="H10" s="121"/>
      <c r="I10" s="121"/>
      <c r="J10" s="121"/>
      <c r="K10" s="121"/>
      <c r="L10" s="121"/>
      <c r="M10" s="121"/>
      <c r="N10" s="121"/>
      <c r="O10" s="121"/>
      <c r="P10" s="117"/>
    </row>
    <row r="11" spans="1:16" ht="15.75" x14ac:dyDescent="0.25">
      <c r="A11" s="344" t="s">
        <v>435</v>
      </c>
      <c r="C11" s="125"/>
      <c r="D11" s="125"/>
      <c r="E11" s="125"/>
      <c r="F11" s="215"/>
      <c r="G11" s="121"/>
      <c r="H11" s="121"/>
      <c r="I11" s="121"/>
      <c r="J11" s="121"/>
      <c r="K11" s="121"/>
      <c r="L11" s="121"/>
      <c r="M11" s="121"/>
      <c r="N11" s="121"/>
      <c r="O11" s="121"/>
      <c r="P11" s="117"/>
    </row>
    <row r="12" spans="1:16" ht="15.75" x14ac:dyDescent="0.25">
      <c r="A12" s="344" t="s">
        <v>419</v>
      </c>
      <c r="C12" s="125"/>
      <c r="D12" s="125"/>
      <c r="E12" s="125"/>
      <c r="F12" s="215"/>
      <c r="G12" s="121"/>
      <c r="H12" s="121"/>
      <c r="I12" s="121"/>
      <c r="J12" s="121"/>
      <c r="K12" s="121"/>
      <c r="L12" s="121"/>
      <c r="M12" s="121"/>
      <c r="N12" s="121"/>
      <c r="O12" s="121"/>
      <c r="P12" s="117"/>
    </row>
    <row r="13" spans="1:16" ht="15.75" x14ac:dyDescent="0.25">
      <c r="A13" s="344" t="s">
        <v>420</v>
      </c>
      <c r="C13" s="125"/>
      <c r="D13" s="125"/>
      <c r="E13" s="125"/>
      <c r="F13" s="215"/>
      <c r="G13" s="121"/>
      <c r="H13" s="121"/>
      <c r="I13" s="121"/>
      <c r="J13" s="121"/>
      <c r="K13" s="121"/>
      <c r="L13" s="121"/>
      <c r="M13" s="121"/>
      <c r="N13" s="121"/>
      <c r="O13" s="121"/>
      <c r="P13" s="117"/>
    </row>
    <row r="14" spans="1:16" ht="15.75" x14ac:dyDescent="0.25">
      <c r="A14" s="124" t="s">
        <v>550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17"/>
    </row>
    <row r="15" spans="1:16" ht="15.75" x14ac:dyDescent="0.25">
      <c r="A15" s="124" t="s">
        <v>141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1"/>
      <c r="M15" s="121"/>
      <c r="N15" s="121"/>
      <c r="O15" s="121"/>
      <c r="P15" s="117"/>
    </row>
    <row r="16" spans="1:16" ht="32.25" customHeight="1" x14ac:dyDescent="0.25">
      <c r="A16" s="599" t="s">
        <v>444</v>
      </c>
      <c r="B16" s="599"/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126"/>
      <c r="P16" s="117"/>
    </row>
    <row r="17" spans="1:16" ht="29.25" customHeight="1" x14ac:dyDescent="0.25">
      <c r="A17" s="598" t="s">
        <v>445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121"/>
      <c r="P17" s="117"/>
    </row>
    <row r="18" spans="1:16" ht="15.6" customHeight="1" x14ac:dyDescent="0.25">
      <c r="A18" s="368" t="str">
        <f>CONCATENATE("- авансирование в размере ",НМЦК!G11*100,"%;")</f>
        <v>- авансирование в размере 50%;</v>
      </c>
      <c r="B18" s="125"/>
      <c r="C18" s="124"/>
      <c r="D18" s="124"/>
      <c r="E18" s="124"/>
      <c r="F18" s="124"/>
      <c r="G18" s="124"/>
      <c r="H18" s="124"/>
      <c r="I18" s="124"/>
      <c r="J18" s="124"/>
      <c r="K18" s="124"/>
      <c r="L18" s="121"/>
      <c r="M18" s="121"/>
      <c r="N18" s="121"/>
      <c r="O18" s="121"/>
      <c r="P18" s="117"/>
    </row>
    <row r="19" spans="1:16" ht="15.75" x14ac:dyDescent="0.25">
      <c r="A19" s="124" t="s">
        <v>142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1"/>
      <c r="M19" s="121"/>
      <c r="N19" s="121"/>
      <c r="O19" s="121"/>
      <c r="P19" s="117"/>
    </row>
    <row r="20" spans="1:16" ht="15.75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1"/>
      <c r="M20" s="121"/>
      <c r="N20" s="121"/>
      <c r="O20" s="121"/>
      <c r="P20" s="117"/>
    </row>
    <row r="21" spans="1:16" ht="15.75" x14ac:dyDescent="0.25">
      <c r="A21" s="124" t="s">
        <v>143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1"/>
      <c r="M21" s="121"/>
      <c r="N21" s="121"/>
      <c r="O21" s="121"/>
      <c r="P21" s="117"/>
    </row>
    <row r="22" spans="1:16" ht="15.75" x14ac:dyDescent="0.25">
      <c r="A22" s="124" t="s">
        <v>144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1"/>
      <c r="M22" s="121"/>
      <c r="N22" s="121"/>
      <c r="O22" s="121"/>
      <c r="P22" s="117"/>
    </row>
    <row r="23" spans="1:16" ht="15.75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1"/>
      <c r="M23" s="121"/>
      <c r="N23" s="121"/>
      <c r="O23" s="121"/>
      <c r="P23" s="117"/>
    </row>
    <row r="24" spans="1:16" ht="15.75" x14ac:dyDescent="0.25">
      <c r="A24" s="121" t="s">
        <v>145</v>
      </c>
      <c r="B24" s="121"/>
      <c r="C24" s="121"/>
      <c r="D24" s="121"/>
      <c r="E24" s="121"/>
      <c r="F24" s="121"/>
      <c r="G24" s="124"/>
      <c r="H24" s="129"/>
      <c r="I24" s="129"/>
      <c r="J24" s="129"/>
      <c r="K24" s="129"/>
      <c r="L24" s="129"/>
      <c r="O24" s="127"/>
      <c r="P24" s="117"/>
    </row>
    <row r="25" spans="1:16" ht="15.75" x14ac:dyDescent="0.25">
      <c r="A25" s="121"/>
      <c r="B25" s="121"/>
      <c r="C25" s="121"/>
      <c r="D25" s="121"/>
      <c r="E25" s="121"/>
      <c r="F25" s="121"/>
      <c r="G25" s="124"/>
      <c r="H25" s="128" t="s">
        <v>146</v>
      </c>
      <c r="I25" s="128"/>
      <c r="J25" s="128"/>
      <c r="K25" s="121"/>
      <c r="L25" s="121"/>
      <c r="O25" s="121"/>
      <c r="P25" s="117"/>
    </row>
  </sheetData>
  <mergeCells count="6">
    <mergeCell ref="A1:O1"/>
    <mergeCell ref="A2:O2"/>
    <mergeCell ref="A6:F6"/>
    <mergeCell ref="A7:O7"/>
    <mergeCell ref="A17:N17"/>
    <mergeCell ref="A16:N16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view="pageBreakPreview" zoomScaleNormal="100" zoomScaleSheetLayoutView="100" workbookViewId="0">
      <selection activeCell="E14" sqref="A1:E14"/>
    </sheetView>
  </sheetViews>
  <sheetFormatPr defaultRowHeight="15" x14ac:dyDescent="0.25"/>
  <cols>
    <col min="1" max="1" width="5.42578125" customWidth="1"/>
    <col min="2" max="2" width="52.42578125" customWidth="1"/>
    <col min="3" max="3" width="16.140625" customWidth="1"/>
    <col min="4" max="4" width="18" customWidth="1"/>
    <col min="5" max="5" width="16.1406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601" t="s">
        <v>96</v>
      </c>
      <c r="B1" s="601"/>
      <c r="C1" s="601"/>
      <c r="D1" s="601"/>
      <c r="E1" s="601"/>
    </row>
    <row r="2" spans="1:19" ht="24.6" customHeight="1" x14ac:dyDescent="0.25">
      <c r="A2" s="601" t="s">
        <v>114</v>
      </c>
      <c r="B2" s="601"/>
      <c r="C2" s="601"/>
      <c r="D2" s="601"/>
      <c r="E2" s="601"/>
    </row>
    <row r="3" spans="1:19" ht="48" customHeight="1" x14ac:dyDescent="0.25">
      <c r="A3" s="602" t="str">
        <f>Пояснительная!A3</f>
        <v>Выполнение работ по обследованию (оценке работоспособности и достаточности) инженерной защиты территории ВТРК «Эльбрус»</v>
      </c>
      <c r="B3" s="603"/>
      <c r="C3" s="603"/>
      <c r="D3" s="603"/>
      <c r="E3" s="603"/>
    </row>
    <row r="4" spans="1:19" ht="15.75" x14ac:dyDescent="0.25">
      <c r="A4" s="130"/>
      <c r="B4" s="131"/>
      <c r="C4" s="131"/>
      <c r="D4" s="131"/>
      <c r="E4" s="131"/>
    </row>
    <row r="5" spans="1:19" ht="15.75" customHeight="1" x14ac:dyDescent="0.25">
      <c r="A5" s="604" t="s">
        <v>97</v>
      </c>
      <c r="B5" s="604" t="s">
        <v>98</v>
      </c>
      <c r="C5" s="604" t="s">
        <v>562</v>
      </c>
      <c r="D5" s="604"/>
      <c r="E5" s="604"/>
    </row>
    <row r="6" spans="1:19" ht="15.75" customHeight="1" x14ac:dyDescent="0.25">
      <c r="A6" s="604"/>
      <c r="B6" s="604"/>
      <c r="C6" s="604"/>
      <c r="D6" s="604"/>
      <c r="E6" s="604"/>
    </row>
    <row r="7" spans="1:19" ht="15.75" x14ac:dyDescent="0.25">
      <c r="A7" s="604"/>
      <c r="B7" s="604"/>
      <c r="C7" s="132" t="s">
        <v>99</v>
      </c>
      <c r="D7" s="132" t="s">
        <v>115</v>
      </c>
      <c r="E7" s="132" t="s">
        <v>100</v>
      </c>
    </row>
    <row r="8" spans="1:19" ht="11.25" customHeight="1" x14ac:dyDescent="0.25">
      <c r="A8" s="132">
        <v>1</v>
      </c>
      <c r="B8" s="132">
        <v>2</v>
      </c>
      <c r="C8" s="132">
        <v>3</v>
      </c>
      <c r="D8" s="132">
        <v>4</v>
      </c>
      <c r="E8" s="132">
        <v>5</v>
      </c>
      <c r="F8" s="103"/>
      <c r="G8" s="102"/>
    </row>
    <row r="9" spans="1:19" ht="42" customHeight="1" x14ac:dyDescent="0.25">
      <c r="A9" s="133">
        <v>1</v>
      </c>
      <c r="B9" s="134" t="s">
        <v>679</v>
      </c>
      <c r="C9" s="135">
        <f>НМЦК!G13+НМЦК!G14</f>
        <v>25844198.809999999</v>
      </c>
      <c r="D9" s="135">
        <f t="shared" ref="D9:D10" si="0">C9*0.2</f>
        <v>5168839.76</v>
      </c>
      <c r="E9" s="135">
        <f t="shared" ref="E9:E10" si="1">C9+D9</f>
        <v>31013038.57</v>
      </c>
      <c r="G9" s="100"/>
      <c r="H9" s="600"/>
      <c r="I9" s="600"/>
      <c r="J9" s="600"/>
      <c r="K9" s="600"/>
      <c r="L9" s="112"/>
      <c r="M9" s="113"/>
      <c r="N9" s="111"/>
      <c r="O9" s="111"/>
      <c r="P9" s="111"/>
      <c r="Q9" s="111"/>
      <c r="R9" s="111"/>
      <c r="S9" s="111"/>
    </row>
    <row r="10" spans="1:19" ht="44.25" customHeight="1" x14ac:dyDescent="0.25">
      <c r="A10" s="133">
        <v>2</v>
      </c>
      <c r="B10" s="134" t="s">
        <v>11</v>
      </c>
      <c r="C10" s="135">
        <f>НМЦК!G15+НМЦК!G16</f>
        <v>7590492.7800000003</v>
      </c>
      <c r="D10" s="135">
        <f t="shared" si="0"/>
        <v>1518098.56</v>
      </c>
      <c r="E10" s="135">
        <f t="shared" si="1"/>
        <v>9108591.3399999999</v>
      </c>
      <c r="L10" s="111"/>
      <c r="M10" s="111"/>
      <c r="N10" s="111"/>
      <c r="O10" s="111"/>
      <c r="P10" s="111"/>
      <c r="Q10" s="111"/>
      <c r="R10" s="111"/>
      <c r="S10" s="111"/>
    </row>
    <row r="11" spans="1:19" ht="48.75" customHeight="1" x14ac:dyDescent="0.25">
      <c r="A11" s="136"/>
      <c r="B11" s="136" t="s">
        <v>15</v>
      </c>
      <c r="C11" s="137">
        <f>SUM(C9:C10)</f>
        <v>33434691.59</v>
      </c>
      <c r="D11" s="137">
        <f>SUM(D9:D10)</f>
        <v>6686938.3200000003</v>
      </c>
      <c r="E11" s="137">
        <f>SUM(E9:E10)</f>
        <v>40121629.909999996</v>
      </c>
      <c r="J11" s="100"/>
      <c r="L11" s="100"/>
      <c r="M11" s="115"/>
      <c r="P11" s="100"/>
    </row>
    <row r="12" spans="1:19" ht="31.5" x14ac:dyDescent="0.25">
      <c r="A12" s="138"/>
      <c r="B12" s="139" t="s">
        <v>101</v>
      </c>
      <c r="C12" s="140">
        <f>НМЦК!G17-НМЦК!D17</f>
        <v>654537.74</v>
      </c>
      <c r="D12" s="140">
        <f>C12*0.2</f>
        <v>130907.55</v>
      </c>
      <c r="E12" s="140">
        <f>C12+D12</f>
        <v>785445.29</v>
      </c>
      <c r="G12" s="100"/>
      <c r="H12" s="100"/>
    </row>
    <row r="13" spans="1:19" ht="15.75" x14ac:dyDescent="0.25">
      <c r="A13" s="97"/>
      <c r="B13" s="98"/>
      <c r="C13" s="99"/>
      <c r="D13" s="99"/>
      <c r="E13" s="99" t="s">
        <v>76</v>
      </c>
      <c r="F13" s="114"/>
    </row>
    <row r="14" spans="1:19" ht="15.75" x14ac:dyDescent="0.25">
      <c r="A14" s="131"/>
      <c r="B14" s="121" t="s">
        <v>680</v>
      </c>
      <c r="C14" s="142">
        <f>НМЦК!G14+НМЦК!G16</f>
        <v>2498305.81</v>
      </c>
      <c r="D14" s="142">
        <f>C14*0.2</f>
        <v>499661.16</v>
      </c>
      <c r="E14" s="142">
        <f>C14+D14</f>
        <v>2997966.97</v>
      </c>
    </row>
  </sheetData>
  <mergeCells count="7">
    <mergeCell ref="H9:K9"/>
    <mergeCell ref="A1:E1"/>
    <mergeCell ref="A3:E3"/>
    <mergeCell ref="A5:A7"/>
    <mergeCell ref="B5:B7"/>
    <mergeCell ref="A2:E2"/>
    <mergeCell ref="C5:E6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topLeftCell="A13" zoomScale="85" zoomScaleNormal="100" zoomScaleSheetLayoutView="85" workbookViewId="0">
      <selection activeCell="G36" sqref="A1:G36"/>
    </sheetView>
  </sheetViews>
  <sheetFormatPr defaultRowHeight="15" x14ac:dyDescent="0.25"/>
  <cols>
    <col min="1" max="1" width="40" customWidth="1"/>
    <col min="2" max="2" width="25.140625" customWidth="1"/>
    <col min="3" max="3" width="15.28515625" customWidth="1"/>
    <col min="4" max="4" width="25.85546875" customWidth="1"/>
    <col min="5" max="5" width="15.28515625" customWidth="1"/>
    <col min="6" max="6" width="19.7109375" customWidth="1"/>
    <col min="7" max="7" width="26.7109375" customWidth="1"/>
    <col min="8" max="8" width="10.28515625" bestFit="1" customWidth="1"/>
  </cols>
  <sheetData>
    <row r="1" spans="1:7" ht="37.5" customHeight="1" x14ac:dyDescent="0.25">
      <c r="A1" s="606" t="s">
        <v>123</v>
      </c>
      <c r="B1" s="606"/>
      <c r="C1" s="606"/>
      <c r="D1" s="606"/>
      <c r="E1" s="606"/>
      <c r="F1" s="606"/>
      <c r="G1" s="606"/>
    </row>
    <row r="2" spans="1:7" ht="49.5" customHeight="1" x14ac:dyDescent="0.25">
      <c r="A2" s="143" t="s">
        <v>124</v>
      </c>
      <c r="B2" s="607" t="str">
        <f>Пояснительная!A3</f>
        <v>Выполнение работ по обследованию (оценке работоспособности и достаточности) инженерной защиты территории ВТРК «Эльбрус»</v>
      </c>
      <c r="C2" s="608"/>
      <c r="D2" s="608"/>
      <c r="E2" s="608"/>
      <c r="F2" s="608"/>
      <c r="G2" s="608"/>
    </row>
    <row r="3" spans="1:7" ht="27" customHeight="1" x14ac:dyDescent="0.25">
      <c r="A3" s="143" t="s">
        <v>125</v>
      </c>
      <c r="B3" s="609" t="s">
        <v>151</v>
      </c>
      <c r="C3" s="609"/>
      <c r="D3" s="609"/>
      <c r="E3" s="609"/>
      <c r="F3" s="609"/>
      <c r="G3" s="609"/>
    </row>
    <row r="4" spans="1:7" ht="15.75" x14ac:dyDescent="0.25">
      <c r="A4" s="131"/>
      <c r="B4" s="131"/>
      <c r="C4" s="131"/>
      <c r="D4" s="131"/>
      <c r="E4" s="131"/>
      <c r="F4" s="131"/>
      <c r="G4" s="131"/>
    </row>
    <row r="5" spans="1:7" ht="15.75" x14ac:dyDescent="0.25">
      <c r="A5" s="144" t="s">
        <v>126</v>
      </c>
      <c r="B5" s="131"/>
      <c r="C5" s="131"/>
      <c r="D5" s="131"/>
      <c r="E5" s="131"/>
      <c r="F5" s="131"/>
      <c r="G5" s="131"/>
    </row>
    <row r="6" spans="1:7" ht="15.75" x14ac:dyDescent="0.25">
      <c r="A6" s="605"/>
      <c r="B6" s="605"/>
      <c r="C6" s="605"/>
      <c r="D6" s="605"/>
      <c r="E6" s="605"/>
      <c r="F6" s="605"/>
      <c r="G6" s="605"/>
    </row>
    <row r="7" spans="1:7" ht="15.75" x14ac:dyDescent="0.25">
      <c r="A7" s="512" t="s">
        <v>549</v>
      </c>
      <c r="B7" s="141"/>
      <c r="C7" s="141"/>
      <c r="D7" s="131"/>
      <c r="E7" s="131"/>
      <c r="F7" s="131"/>
      <c r="G7" s="131"/>
    </row>
    <row r="8" spans="1:7" ht="15.75" x14ac:dyDescent="0.25">
      <c r="A8" s="144" t="s">
        <v>147</v>
      </c>
      <c r="B8" s="144"/>
      <c r="C8" s="144"/>
      <c r="D8" s="144"/>
      <c r="E8" s="144"/>
      <c r="F8" s="144"/>
      <c r="G8" s="144"/>
    </row>
    <row r="9" spans="1:7" ht="15.75" x14ac:dyDescent="0.25">
      <c r="A9" s="131"/>
      <c r="B9" s="131"/>
      <c r="C9" s="131"/>
      <c r="D9" s="131"/>
      <c r="E9" s="131"/>
      <c r="F9" s="131"/>
      <c r="G9" s="145" t="s">
        <v>88</v>
      </c>
    </row>
    <row r="10" spans="1:7" ht="115.5" customHeight="1" x14ac:dyDescent="0.25">
      <c r="A10" s="611" t="s">
        <v>17</v>
      </c>
      <c r="B10" s="613" t="s">
        <v>442</v>
      </c>
      <c r="C10" s="613" t="s">
        <v>127</v>
      </c>
      <c r="D10" s="613" t="s">
        <v>443</v>
      </c>
      <c r="E10" s="613" t="s">
        <v>128</v>
      </c>
      <c r="F10" s="613" t="s">
        <v>129</v>
      </c>
      <c r="G10" s="342" t="s">
        <v>417</v>
      </c>
    </row>
    <row r="11" spans="1:7" ht="21.75" customHeight="1" x14ac:dyDescent="0.25">
      <c r="A11" s="612"/>
      <c r="B11" s="614"/>
      <c r="C11" s="614"/>
      <c r="D11" s="614"/>
      <c r="E11" s="614"/>
      <c r="F11" s="614"/>
      <c r="G11" s="343">
        <v>0.5</v>
      </c>
    </row>
    <row r="12" spans="1:7" ht="15.75" x14ac:dyDescent="0.25">
      <c r="A12" s="210">
        <v>1</v>
      </c>
      <c r="B12" s="341">
        <v>2</v>
      </c>
      <c r="C12" s="210">
        <v>3</v>
      </c>
      <c r="D12" s="210">
        <v>4</v>
      </c>
      <c r="E12" s="210">
        <v>5</v>
      </c>
      <c r="F12" s="210">
        <v>6</v>
      </c>
      <c r="G12" s="211">
        <v>7</v>
      </c>
    </row>
    <row r="13" spans="1:7" ht="15.75" x14ac:dyDescent="0.25">
      <c r="A13" s="147" t="s">
        <v>675</v>
      </c>
      <c r="B13" s="152">
        <f>'Cводная смета ПИР '!E24</f>
        <v>23034779.23</v>
      </c>
      <c r="C13" s="149">
        <v>1</v>
      </c>
      <c r="D13" s="152">
        <f>B13*C13</f>
        <v>23034779.23</v>
      </c>
      <c r="E13" s="561">
        <f>$F$35</f>
        <v>1.0399350000000001</v>
      </c>
      <c r="F13" s="152">
        <f>D13*E13</f>
        <v>23954673.140000001</v>
      </c>
      <c r="G13" s="212">
        <f>D13+(F13-D13)*(1-$G$11)</f>
        <v>23494726.190000001</v>
      </c>
    </row>
    <row r="14" spans="1:7" ht="47.25" x14ac:dyDescent="0.25">
      <c r="A14" s="147" t="s">
        <v>676</v>
      </c>
      <c r="B14" s="152">
        <f>B13*10%</f>
        <v>2303477.92</v>
      </c>
      <c r="C14" s="151">
        <v>1</v>
      </c>
      <c r="D14" s="152">
        <f>B14*C14</f>
        <v>2303477.92</v>
      </c>
      <c r="E14" s="561">
        <f>$F$35</f>
        <v>1.0399350000000001</v>
      </c>
      <c r="F14" s="152">
        <f>D14*E14</f>
        <v>2395467.31</v>
      </c>
      <c r="G14" s="212">
        <f>D14+(F14-D14)*(1-$G$11)</f>
        <v>2349472.62</v>
      </c>
    </row>
    <row r="15" spans="1:7" ht="15.75" x14ac:dyDescent="0.25">
      <c r="A15" s="147" t="s">
        <v>11</v>
      </c>
      <c r="B15" s="354">
        <f>'Cводная смета ПИР '!F24</f>
        <v>7295977.1600000001</v>
      </c>
      <c r="C15" s="149">
        <v>1</v>
      </c>
      <c r="D15" s="152">
        <f>B15*C15</f>
        <v>7295977.1600000001</v>
      </c>
      <c r="E15" s="561">
        <f>$F$35</f>
        <v>1.0399350000000001</v>
      </c>
      <c r="F15" s="152">
        <f>D15*E15</f>
        <v>7587342.0099999998</v>
      </c>
      <c r="G15" s="212">
        <f>D15+(F15-D15)*(1-$G$11)</f>
        <v>7441659.5899999999</v>
      </c>
    </row>
    <row r="16" spans="1:7" ht="57" customHeight="1" x14ac:dyDescent="0.25">
      <c r="A16" s="147" t="s">
        <v>677</v>
      </c>
      <c r="B16" s="152">
        <f>B15*2%</f>
        <v>145919.54</v>
      </c>
      <c r="C16" s="149">
        <v>1</v>
      </c>
      <c r="D16" s="152">
        <f>D15*0.02</f>
        <v>145919.54</v>
      </c>
      <c r="E16" s="561">
        <f>$F$35</f>
        <v>1.0399350000000001</v>
      </c>
      <c r="F16" s="152">
        <f>D16*E16</f>
        <v>151746.84</v>
      </c>
      <c r="G16" s="212">
        <f>D16+(F16-D16)*(1-$G$11)</f>
        <v>148833.19</v>
      </c>
    </row>
    <row r="17" spans="1:9" ht="15.75" x14ac:dyDescent="0.25">
      <c r="A17" s="150" t="s">
        <v>130</v>
      </c>
      <c r="B17" s="152">
        <f>SUM(B13:B16)</f>
        <v>32780153.850000001</v>
      </c>
      <c r="C17" s="149"/>
      <c r="D17" s="152">
        <f>SUM(D13:D16)</f>
        <v>32780153.850000001</v>
      </c>
      <c r="E17" s="148"/>
      <c r="F17" s="152">
        <f>SUM(F13:F16)</f>
        <v>34089229.299999997</v>
      </c>
      <c r="G17" s="152">
        <f>SUM(G13:G16)</f>
        <v>33434691.59</v>
      </c>
    </row>
    <row r="18" spans="1:9" ht="15.75" x14ac:dyDescent="0.25">
      <c r="A18" s="150" t="s">
        <v>131</v>
      </c>
      <c r="B18" s="152">
        <f>B17*20%</f>
        <v>6556030.7699999996</v>
      </c>
      <c r="C18" s="149"/>
      <c r="D18" s="152">
        <f>D17*0.2</f>
        <v>6556030.7699999996</v>
      </c>
      <c r="E18" s="152"/>
      <c r="F18" s="152">
        <f>F17*0.2</f>
        <v>6817845.8600000003</v>
      </c>
      <c r="G18" s="153">
        <f>G17*0.2</f>
        <v>6686938.3200000003</v>
      </c>
    </row>
    <row r="19" spans="1:9" ht="15.75" x14ac:dyDescent="0.25">
      <c r="A19" s="150" t="s">
        <v>132</v>
      </c>
      <c r="B19" s="152">
        <f>B17+B18</f>
        <v>39336184.619999997</v>
      </c>
      <c r="C19" s="149"/>
      <c r="D19" s="152">
        <f>D17+D18</f>
        <v>39336184.619999997</v>
      </c>
      <c r="E19" s="152"/>
      <c r="F19" s="152">
        <f>F17+F18</f>
        <v>40907075.159999996</v>
      </c>
      <c r="G19" s="153">
        <f>G17+G18</f>
        <v>40121629.909999996</v>
      </c>
    </row>
    <row r="20" spans="1:9" ht="15.75" x14ac:dyDescent="0.25">
      <c r="A20" s="154"/>
      <c r="B20" s="155"/>
      <c r="C20" s="155"/>
      <c r="D20" s="155"/>
      <c r="E20" s="155"/>
      <c r="F20" s="155"/>
      <c r="G20" s="131"/>
    </row>
    <row r="21" spans="1:9" ht="36" customHeight="1" x14ac:dyDescent="0.25">
      <c r="A21" s="610" t="s">
        <v>148</v>
      </c>
      <c r="B21" s="610"/>
      <c r="C21" s="214">
        <v>1</v>
      </c>
      <c r="D21" s="144"/>
      <c r="E21" s="144"/>
      <c r="F21" s="144"/>
      <c r="G21" s="141"/>
    </row>
    <row r="22" spans="1:9" ht="15.75" x14ac:dyDescent="0.25">
      <c r="A22" s="201" t="s">
        <v>133</v>
      </c>
      <c r="B22" s="201"/>
      <c r="C22" s="214"/>
      <c r="D22" s="144"/>
      <c r="E22" s="144"/>
      <c r="F22" s="144"/>
      <c r="G22" s="141"/>
    </row>
    <row r="23" spans="1:9" ht="23.45" customHeight="1" x14ac:dyDescent="0.25">
      <c r="A23" s="605" t="s">
        <v>661</v>
      </c>
      <c r="B23" s="605"/>
      <c r="C23" s="605"/>
      <c r="D23" s="605"/>
      <c r="E23" s="605"/>
      <c r="F23" s="605"/>
      <c r="G23" s="141"/>
    </row>
    <row r="24" spans="1:9" ht="23.45" customHeight="1" x14ac:dyDescent="0.25">
      <c r="A24" s="213"/>
      <c r="B24" s="213"/>
      <c r="C24" s="213"/>
      <c r="D24" s="213"/>
      <c r="E24" s="213"/>
      <c r="F24" s="213"/>
      <c r="G24" s="141"/>
    </row>
    <row r="25" spans="1:9" ht="15.75" x14ac:dyDescent="0.25">
      <c r="A25" s="615" t="s">
        <v>678</v>
      </c>
      <c r="B25" s="615"/>
      <c r="C25" s="615"/>
      <c r="D25" s="615"/>
      <c r="E25" s="141"/>
      <c r="F25" s="141"/>
      <c r="G25" s="141"/>
    </row>
    <row r="26" spans="1:9" ht="15.75" x14ac:dyDescent="0.25">
      <c r="A26" s="518"/>
      <c r="B26" s="518"/>
      <c r="C26" s="518"/>
      <c r="D26" s="518"/>
      <c r="E26" s="141"/>
      <c r="F26" s="141"/>
      <c r="G26" s="141"/>
    </row>
    <row r="27" spans="1:9" x14ac:dyDescent="0.25">
      <c r="A27" s="616" t="s">
        <v>665</v>
      </c>
      <c r="B27" s="616"/>
      <c r="C27" s="616"/>
      <c r="D27" s="616"/>
      <c r="E27" s="616"/>
      <c r="F27" s="513">
        <v>44835</v>
      </c>
      <c r="H27" s="515">
        <v>44926</v>
      </c>
      <c r="I27" t="s">
        <v>666</v>
      </c>
    </row>
    <row r="28" spans="1:9" ht="15.75" x14ac:dyDescent="0.25">
      <c r="A28" s="617" t="s">
        <v>437</v>
      </c>
      <c r="B28" s="618"/>
      <c r="C28" s="618"/>
      <c r="D28" s="618"/>
      <c r="E28" s="619"/>
      <c r="F28" s="514">
        <f>ROUND((F30-F29)/30.5,1)</f>
        <v>3.6</v>
      </c>
    </row>
    <row r="29" spans="1:9" ht="15.75" x14ac:dyDescent="0.25">
      <c r="A29" s="617" t="s">
        <v>134</v>
      </c>
      <c r="B29" s="618"/>
      <c r="C29" s="618"/>
      <c r="D29" s="618"/>
      <c r="E29" s="619"/>
      <c r="F29" s="513">
        <v>45061</v>
      </c>
      <c r="H29" s="562">
        <v>44927</v>
      </c>
      <c r="I29" t="s">
        <v>667</v>
      </c>
    </row>
    <row r="30" spans="1:9" ht="15.75" x14ac:dyDescent="0.25">
      <c r="A30" s="617" t="s">
        <v>135</v>
      </c>
      <c r="B30" s="618"/>
      <c r="C30" s="618"/>
      <c r="D30" s="618"/>
      <c r="E30" s="619"/>
      <c r="F30" s="513">
        <v>45170</v>
      </c>
      <c r="G30" s="515"/>
    </row>
    <row r="31" spans="1:9" ht="35.25" customHeight="1" x14ac:dyDescent="0.25">
      <c r="A31" s="620" t="s">
        <v>438</v>
      </c>
      <c r="B31" s="621"/>
      <c r="C31" s="621"/>
      <c r="D31" s="621"/>
      <c r="E31" s="622"/>
      <c r="F31" s="516">
        <v>1.0509999999999999</v>
      </c>
    </row>
    <row r="32" spans="1:9" ht="15.75" x14ac:dyDescent="0.25">
      <c r="A32" s="623" t="s">
        <v>439</v>
      </c>
      <c r="B32" s="623"/>
      <c r="C32" s="623"/>
      <c r="D32" s="362">
        <f>F31</f>
        <v>1.0509999999999999</v>
      </c>
      <c r="E32" s="363" t="s">
        <v>440</v>
      </c>
      <c r="F32" s="517">
        <f>F31^(1/12)</f>
        <v>1.0041538000000001</v>
      </c>
    </row>
    <row r="33" spans="1:6" ht="33" customHeight="1" x14ac:dyDescent="0.25">
      <c r="A33" s="624" t="s">
        <v>668</v>
      </c>
      <c r="B33" s="624"/>
      <c r="C33" s="624"/>
      <c r="D33" s="624"/>
      <c r="E33" s="624"/>
      <c r="F33" s="563">
        <v>1.0489999999999999</v>
      </c>
    </row>
    <row r="34" spans="1:6" ht="15.75" x14ac:dyDescent="0.25">
      <c r="A34" s="623" t="s">
        <v>669</v>
      </c>
      <c r="B34" s="623"/>
      <c r="C34" s="623"/>
      <c r="D34" s="362">
        <f>F33</f>
        <v>1.0489999999999999</v>
      </c>
      <c r="E34" s="363" t="s">
        <v>440</v>
      </c>
      <c r="F34" s="517">
        <f>F33^(1/12)</f>
        <v>1.0039944000000001</v>
      </c>
    </row>
    <row r="35" spans="1:6" ht="34.5" customHeight="1" x14ac:dyDescent="0.25">
      <c r="A35" s="625" t="s">
        <v>441</v>
      </c>
      <c r="B35" s="626"/>
      <c r="C35" s="627" t="str">
        <f>CONCATENATE(F32,"^",ROUND((H27-F27)/30.5,1),"*",F34,"^",ROUND((F29-H29)/30.5,1),"*","(",F34,"+",F34,"^",ROUND((F30-F29)/30.5,1),")/2")</f>
        <v>1,0041538^3*1,0039944^4,4*(1,0039944+1,0039944^3,6)/2</v>
      </c>
      <c r="D35" s="628"/>
      <c r="E35" s="629"/>
      <c r="F35" s="560">
        <f>F32^ROUND((H27-F27)/30.5,1)*F34^ROUND((F29-H29)/30.5,1)*(F34+F34^ROUND((F30-F29)/30.5,1))/2</f>
        <v>1.0399350000000001</v>
      </c>
    </row>
  </sheetData>
  <mergeCells count="23">
    <mergeCell ref="A31:E31"/>
    <mergeCell ref="A32:C32"/>
    <mergeCell ref="A33:E33"/>
    <mergeCell ref="A34:C34"/>
    <mergeCell ref="A35:B35"/>
    <mergeCell ref="C35:E35"/>
    <mergeCell ref="A25:D25"/>
    <mergeCell ref="A27:E27"/>
    <mergeCell ref="A28:E28"/>
    <mergeCell ref="A29:E29"/>
    <mergeCell ref="A30:E30"/>
    <mergeCell ref="A23:F23"/>
    <mergeCell ref="A1:G1"/>
    <mergeCell ref="B2:G2"/>
    <mergeCell ref="B3:G3"/>
    <mergeCell ref="A6:G6"/>
    <mergeCell ref="A21:B21"/>
    <mergeCell ref="A10:A11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4" zoomScale="90" zoomScaleNormal="90" zoomScaleSheetLayoutView="85" workbookViewId="0">
      <selection activeCell="G24" sqref="A1:G24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22.42578125" style="1" customWidth="1"/>
    <col min="7" max="7" width="23" style="1" customWidth="1"/>
    <col min="8" max="8" width="51.28515625" style="1" hidden="1" customWidth="1"/>
    <col min="9" max="9" width="29.140625" style="1" hidden="1" customWidth="1"/>
    <col min="10" max="10" width="11.140625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156"/>
      <c r="B1" s="156"/>
      <c r="C1" s="156"/>
      <c r="D1" s="156"/>
      <c r="E1" s="156"/>
      <c r="F1" s="156"/>
      <c r="G1" s="156"/>
    </row>
    <row r="2" spans="1:10" ht="15.75" x14ac:dyDescent="0.2">
      <c r="A2" s="644" t="s">
        <v>0</v>
      </c>
      <c r="B2" s="644"/>
      <c r="C2" s="644"/>
      <c r="D2" s="644"/>
      <c r="E2" s="644"/>
      <c r="F2" s="644"/>
      <c r="G2" s="644"/>
    </row>
    <row r="3" spans="1:10" ht="15.75" x14ac:dyDescent="0.2">
      <c r="A3" s="644" t="s">
        <v>6</v>
      </c>
      <c r="B3" s="644"/>
      <c r="C3" s="644"/>
      <c r="D3" s="644"/>
      <c r="E3" s="644"/>
      <c r="F3" s="644"/>
      <c r="G3" s="644"/>
    </row>
    <row r="4" spans="1:10" ht="15.75" x14ac:dyDescent="0.25">
      <c r="A4" s="156"/>
      <c r="B4" s="156"/>
      <c r="C4" s="156"/>
      <c r="D4" s="156"/>
      <c r="E4" s="156"/>
      <c r="F4" s="156"/>
      <c r="G4" s="156"/>
    </row>
    <row r="5" spans="1:10" ht="53.45" customHeight="1" x14ac:dyDescent="0.2">
      <c r="A5" s="645" t="s">
        <v>7</v>
      </c>
      <c r="B5" s="646"/>
      <c r="C5" s="650" t="str">
        <f>Пояснительная!A3</f>
        <v>Выполнение работ по обследованию (оценке работоспособности и достаточности) инженерной защиты территории ВТРК «Эльбрус»</v>
      </c>
      <c r="D5" s="650"/>
      <c r="E5" s="650"/>
      <c r="F5" s="650"/>
      <c r="G5" s="650"/>
      <c r="H5" s="15"/>
    </row>
    <row r="6" spans="1:10" s="2" customFormat="1" ht="35.25" customHeight="1" x14ac:dyDescent="0.25">
      <c r="A6" s="649" t="s">
        <v>8</v>
      </c>
      <c r="B6" s="649"/>
      <c r="C6" s="647"/>
      <c r="D6" s="647"/>
      <c r="E6" s="648"/>
      <c r="F6" s="648"/>
      <c r="G6" s="648"/>
    </row>
    <row r="7" spans="1:10" ht="29.25" customHeight="1" x14ac:dyDescent="0.2">
      <c r="A7" s="649" t="s">
        <v>1</v>
      </c>
      <c r="B7" s="649"/>
      <c r="C7" s="647" t="s">
        <v>157</v>
      </c>
      <c r="D7" s="647"/>
      <c r="E7" s="648"/>
      <c r="F7" s="648"/>
      <c r="G7" s="648"/>
    </row>
    <row r="8" spans="1:10" ht="15.75" x14ac:dyDescent="0.25">
      <c r="A8" s="157"/>
      <c r="B8" s="158"/>
      <c r="C8" s="157"/>
      <c r="D8" s="157"/>
      <c r="E8" s="157"/>
      <c r="F8" s="157"/>
      <c r="G8" s="159" t="s">
        <v>5</v>
      </c>
    </row>
    <row r="9" spans="1:10" ht="15.75" x14ac:dyDescent="0.25">
      <c r="A9" s="637" t="s">
        <v>2</v>
      </c>
      <c r="B9" s="637" t="s">
        <v>3</v>
      </c>
      <c r="C9" s="637" t="s">
        <v>9</v>
      </c>
      <c r="D9" s="637" t="s">
        <v>45</v>
      </c>
      <c r="E9" s="643" t="s">
        <v>95</v>
      </c>
      <c r="F9" s="643"/>
      <c r="G9" s="643"/>
      <c r="H9" s="640" t="s">
        <v>94</v>
      </c>
    </row>
    <row r="10" spans="1:10" ht="34.5" customHeight="1" x14ac:dyDescent="0.2">
      <c r="A10" s="642"/>
      <c r="B10" s="642"/>
      <c r="C10" s="642"/>
      <c r="D10" s="638"/>
      <c r="E10" s="160" t="s">
        <v>10</v>
      </c>
      <c r="F10" s="160" t="s">
        <v>11</v>
      </c>
      <c r="G10" s="160" t="s">
        <v>12</v>
      </c>
      <c r="H10" s="641"/>
    </row>
    <row r="11" spans="1:10" ht="15.75" x14ac:dyDescent="0.2">
      <c r="A11" s="161">
        <v>1</v>
      </c>
      <c r="B11" s="161">
        <v>2</v>
      </c>
      <c r="C11" s="161"/>
      <c r="D11" s="161"/>
      <c r="E11" s="161">
        <v>4</v>
      </c>
      <c r="F11" s="161">
        <v>5</v>
      </c>
      <c r="G11" s="161">
        <v>6</v>
      </c>
      <c r="H11" s="94">
        <v>7</v>
      </c>
    </row>
    <row r="12" spans="1:10" ht="15.75" x14ac:dyDescent="0.2">
      <c r="A12" s="634" t="s">
        <v>672</v>
      </c>
      <c r="B12" s="635"/>
      <c r="C12" s="635"/>
      <c r="D12" s="635"/>
      <c r="E12" s="635"/>
      <c r="F12" s="635"/>
      <c r="G12" s="636"/>
      <c r="H12" s="95"/>
    </row>
    <row r="13" spans="1:10" ht="32.25" customHeight="1" x14ac:dyDescent="0.2">
      <c r="A13" s="162" t="s">
        <v>4</v>
      </c>
      <c r="B13" s="163" t="s">
        <v>117</v>
      </c>
      <c r="C13" s="164" t="s">
        <v>106</v>
      </c>
      <c r="D13" s="337" t="s">
        <v>542</v>
      </c>
      <c r="E13" s="367">
        <f>Геодезия!O31</f>
        <v>4074629.63</v>
      </c>
      <c r="F13" s="338"/>
      <c r="G13" s="346">
        <f>SUM(E13:F13)</f>
        <v>4074629.63</v>
      </c>
      <c r="H13" s="95"/>
      <c r="J13" s="118"/>
    </row>
    <row r="14" spans="1:10" s="101" customFormat="1" ht="36.6" customHeight="1" x14ac:dyDescent="0.2">
      <c r="A14" s="162" t="s">
        <v>116</v>
      </c>
      <c r="B14" s="163" t="s">
        <v>118</v>
      </c>
      <c r="C14" s="164" t="s">
        <v>106</v>
      </c>
      <c r="D14" s="337" t="s">
        <v>543</v>
      </c>
      <c r="E14" s="345">
        <f>Гидромет!J68</f>
        <v>1257173.8999999999</v>
      </c>
      <c r="F14" s="339"/>
      <c r="G14" s="346">
        <f t="shared" ref="G14" si="0">SUM(E14:F14)</f>
        <v>1257173.8999999999</v>
      </c>
      <c r="H14" s="95"/>
      <c r="J14" s="118"/>
    </row>
    <row r="15" spans="1:10" s="101" customFormat="1" ht="36.6" customHeight="1" x14ac:dyDescent="0.2">
      <c r="A15" s="162" t="s">
        <v>119</v>
      </c>
      <c r="B15" s="336" t="s">
        <v>434</v>
      </c>
      <c r="C15" s="164" t="s">
        <v>106</v>
      </c>
      <c r="D15" s="337" t="s">
        <v>544</v>
      </c>
      <c r="E15" s="345">
        <f>Геология!L61</f>
        <v>17152395.93</v>
      </c>
      <c r="F15" s="339"/>
      <c r="G15" s="346">
        <f>SUM(E15:F15)</f>
        <v>17152395.93</v>
      </c>
      <c r="H15" s="95"/>
      <c r="J15" s="118"/>
    </row>
    <row r="16" spans="1:10" s="101" customFormat="1" ht="36.6" customHeight="1" x14ac:dyDescent="0.2">
      <c r="A16" s="162" t="s">
        <v>120</v>
      </c>
      <c r="B16" s="163" t="s">
        <v>152</v>
      </c>
      <c r="C16" s="164" t="s">
        <v>106</v>
      </c>
      <c r="D16" s="337" t="s">
        <v>545</v>
      </c>
      <c r="E16" s="345">
        <f>Геофизика!J45</f>
        <v>550579.77</v>
      </c>
      <c r="F16" s="339"/>
      <c r="G16" s="346">
        <f>SUM(E16:F16)</f>
        <v>550579.77</v>
      </c>
      <c r="H16" s="95"/>
      <c r="J16" s="118"/>
    </row>
    <row r="17" spans="1:10" s="101" customFormat="1" ht="36.6" customHeight="1" x14ac:dyDescent="0.2">
      <c r="A17" s="630" t="s">
        <v>13</v>
      </c>
      <c r="B17" s="631"/>
      <c r="C17" s="631"/>
      <c r="D17" s="631"/>
      <c r="E17" s="203">
        <f>SUM(E13:E16)</f>
        <v>23034779.23</v>
      </c>
      <c r="F17" s="559"/>
      <c r="G17" s="203">
        <f>SUM(G13:G16)</f>
        <v>23034779.23</v>
      </c>
      <c r="H17" s="95"/>
      <c r="J17" s="118"/>
    </row>
    <row r="18" spans="1:10" ht="25.5" customHeight="1" x14ac:dyDescent="0.2">
      <c r="A18" s="632" t="s">
        <v>673</v>
      </c>
      <c r="B18" s="633"/>
      <c r="C18" s="633"/>
      <c r="D18" s="633"/>
      <c r="E18" s="633"/>
      <c r="F18" s="633"/>
      <c r="G18" s="633"/>
      <c r="H18" s="95"/>
    </row>
    <row r="19" spans="1:10" s="101" customFormat="1" ht="29.25" customHeight="1" x14ac:dyDescent="0.2">
      <c r="A19" s="162" t="s">
        <v>338</v>
      </c>
      <c r="B19" s="165" t="s">
        <v>547</v>
      </c>
      <c r="C19" s="164"/>
      <c r="D19" s="337" t="s">
        <v>652</v>
      </c>
      <c r="E19" s="166"/>
      <c r="F19" s="202">
        <f>Тех.обследование!F66</f>
        <v>7295977.1600000001</v>
      </c>
      <c r="G19" s="202">
        <f t="shared" ref="G19" si="1">F19</f>
        <v>7295977.1600000001</v>
      </c>
      <c r="H19" s="95"/>
    </row>
    <row r="20" spans="1:10" s="101" customFormat="1" ht="29.25" customHeight="1" x14ac:dyDescent="0.2">
      <c r="A20" s="639" t="s">
        <v>14</v>
      </c>
      <c r="B20" s="639"/>
      <c r="C20" s="639"/>
      <c r="D20" s="639"/>
      <c r="E20" s="558"/>
      <c r="F20" s="203">
        <f>F19</f>
        <v>7295977.1600000001</v>
      </c>
      <c r="G20" s="203">
        <f>G19</f>
        <v>7295977.1600000001</v>
      </c>
      <c r="H20" s="95"/>
    </row>
    <row r="21" spans="1:10" s="101" customFormat="1" ht="29.25" customHeight="1" x14ac:dyDescent="0.2">
      <c r="A21" s="632" t="s">
        <v>674</v>
      </c>
      <c r="B21" s="633"/>
      <c r="C21" s="633"/>
      <c r="D21" s="633"/>
      <c r="E21" s="633"/>
      <c r="F21" s="633"/>
      <c r="G21" s="633"/>
      <c r="H21" s="95"/>
    </row>
    <row r="22" spans="1:10" ht="65.25" customHeight="1" x14ac:dyDescent="0.2">
      <c r="A22" s="162" t="s">
        <v>107</v>
      </c>
      <c r="B22" s="165" t="s">
        <v>113</v>
      </c>
      <c r="C22" s="164"/>
      <c r="D22" s="162" t="s">
        <v>105</v>
      </c>
      <c r="E22" s="166"/>
      <c r="F22" s="167"/>
      <c r="G22" s="346">
        <f>'Экспертиза ПД и ИЗ '!H18</f>
        <v>3218328.63</v>
      </c>
      <c r="H22" s="96"/>
    </row>
    <row r="23" spans="1:10" ht="29.25" customHeight="1" x14ac:dyDescent="0.2">
      <c r="A23" s="630" t="s">
        <v>548</v>
      </c>
      <c r="B23" s="631"/>
      <c r="C23" s="631"/>
      <c r="D23" s="631"/>
      <c r="E23" s="558"/>
      <c r="F23" s="559"/>
      <c r="G23" s="203">
        <f>G22</f>
        <v>3218328.63</v>
      </c>
      <c r="H23" s="556"/>
    </row>
    <row r="24" spans="1:10" s="101" customFormat="1" ht="19.5" customHeight="1" x14ac:dyDescent="0.2">
      <c r="A24" s="168"/>
      <c r="B24" s="168"/>
      <c r="C24" s="168"/>
      <c r="D24" s="168" t="s">
        <v>112</v>
      </c>
      <c r="E24" s="209">
        <f>E17+E20+E23</f>
        <v>23034779.23</v>
      </c>
      <c r="F24" s="209">
        <f>F17+F20+F23</f>
        <v>7295977.1600000001</v>
      </c>
      <c r="G24" s="209">
        <f>G17+G20+G23</f>
        <v>33549085.02</v>
      </c>
      <c r="H24" s="104"/>
      <c r="I24" s="557"/>
      <c r="J24" s="557"/>
    </row>
    <row r="25" spans="1:10" s="101" customFormat="1" ht="19.5" customHeight="1" x14ac:dyDescent="0.2">
      <c r="A25" s="168"/>
      <c r="B25" s="168"/>
      <c r="C25" s="168"/>
      <c r="D25" s="168"/>
      <c r="E25" s="168"/>
      <c r="F25" s="168"/>
      <c r="G25" s="169"/>
      <c r="H25" s="104"/>
      <c r="I25" s="557"/>
      <c r="J25" s="557"/>
    </row>
    <row r="26" spans="1:10" s="101" customFormat="1" ht="19.5" customHeight="1" x14ac:dyDescent="0.2">
      <c r="A26" s="168"/>
      <c r="B26" s="168"/>
      <c r="C26" s="168"/>
      <c r="D26" s="168"/>
      <c r="E26" s="168"/>
      <c r="F26" s="168"/>
      <c r="G26" s="169"/>
      <c r="H26" s="104"/>
      <c r="I26" s="557"/>
      <c r="J26" s="557"/>
    </row>
    <row r="27" spans="1:10" x14ac:dyDescent="0.2">
      <c r="E27" s="557"/>
      <c r="F27" s="557"/>
      <c r="G27" s="557"/>
      <c r="H27" s="557"/>
      <c r="I27" s="557"/>
      <c r="J27" s="557"/>
    </row>
    <row r="28" spans="1:10" x14ac:dyDescent="0.2">
      <c r="E28" s="557"/>
      <c r="F28" s="557"/>
      <c r="G28" s="557"/>
      <c r="H28" s="557"/>
      <c r="I28" s="557"/>
      <c r="J28" s="557"/>
    </row>
  </sheetData>
  <mergeCells count="20">
    <mergeCell ref="A2:G2"/>
    <mergeCell ref="A3:G3"/>
    <mergeCell ref="A5:B5"/>
    <mergeCell ref="C7:G7"/>
    <mergeCell ref="A6:B6"/>
    <mergeCell ref="C6:G6"/>
    <mergeCell ref="C5:G5"/>
    <mergeCell ref="A7:B7"/>
    <mergeCell ref="H9:H10"/>
    <mergeCell ref="A9:A10"/>
    <mergeCell ref="B9:B10"/>
    <mergeCell ref="C9:C10"/>
    <mergeCell ref="E9:G9"/>
    <mergeCell ref="A23:D23"/>
    <mergeCell ref="A21:G21"/>
    <mergeCell ref="A12:G12"/>
    <mergeCell ref="D9:D10"/>
    <mergeCell ref="A18:G18"/>
    <mergeCell ref="A17:D17"/>
    <mergeCell ref="A20:D20"/>
  </mergeCells>
  <pageMargins left="0.7" right="0.7" top="0.75" bottom="0.75" header="0.3" footer="0.3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G21" sqref="G21"/>
    </sheetView>
  </sheetViews>
  <sheetFormatPr defaultRowHeight="15" x14ac:dyDescent="0.25"/>
  <cols>
    <col min="1" max="1" width="9.140625" style="216"/>
    <col min="2" max="2" width="44.28515625" style="216" customWidth="1"/>
    <col min="3" max="3" width="12" style="216" customWidth="1"/>
    <col min="4" max="4" width="9.140625" style="216"/>
    <col min="5" max="5" width="22.140625" style="216" customWidth="1"/>
    <col min="6" max="6" width="10.42578125" style="216" customWidth="1"/>
    <col min="7" max="7" width="2.140625" style="216" customWidth="1"/>
    <col min="8" max="8" width="4.28515625" style="216" customWidth="1"/>
    <col min="9" max="9" width="1.85546875" style="216" customWidth="1"/>
    <col min="10" max="10" width="5" style="216" customWidth="1"/>
    <col min="11" max="11" width="2" style="216" customWidth="1"/>
    <col min="12" max="12" width="4.42578125" style="216" customWidth="1"/>
    <col min="13" max="13" width="2.140625" style="216" customWidth="1"/>
    <col min="14" max="14" width="6.85546875" style="216" customWidth="1"/>
    <col min="15" max="15" width="14.28515625" style="216" customWidth="1"/>
    <col min="16" max="16" width="12" style="216" bestFit="1" customWidth="1"/>
    <col min="17" max="16384" width="9.140625" style="216"/>
  </cols>
  <sheetData>
    <row r="1" spans="1:15" x14ac:dyDescent="0.25">
      <c r="A1" s="655" t="s">
        <v>546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</row>
    <row r="2" spans="1:15" x14ac:dyDescent="0.25">
      <c r="A2" s="655" t="s">
        <v>201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</row>
    <row r="3" spans="1:15" ht="26.25" customHeight="1" x14ac:dyDescent="0.25">
      <c r="A3" s="656" t="s">
        <v>448</v>
      </c>
      <c r="B3" s="656"/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</row>
    <row r="4" spans="1:15" x14ac:dyDescent="0.25">
      <c r="A4" s="651" t="s">
        <v>202</v>
      </c>
      <c r="B4" s="652"/>
      <c r="C4" s="653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</row>
    <row r="5" spans="1:15" x14ac:dyDescent="0.25">
      <c r="A5" s="651" t="s">
        <v>203</v>
      </c>
      <c r="B5" s="652"/>
      <c r="C5" s="653" t="s">
        <v>204</v>
      </c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</row>
    <row r="6" spans="1:15" x14ac:dyDescent="0.25">
      <c r="A6" s="651" t="s">
        <v>205</v>
      </c>
      <c r="B6" s="652"/>
      <c r="C6" s="653" t="s">
        <v>79</v>
      </c>
      <c r="D6" s="654"/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</row>
    <row r="7" spans="1:15" x14ac:dyDescent="0.25">
      <c r="A7" s="217" t="s">
        <v>206</v>
      </c>
      <c r="B7" s="218"/>
      <c r="C7" s="218"/>
      <c r="D7" s="219"/>
      <c r="E7" s="218"/>
      <c r="F7" s="218"/>
      <c r="G7" s="218"/>
      <c r="H7" s="218"/>
      <c r="I7" s="218"/>
      <c r="J7" s="219"/>
      <c r="K7" s="219"/>
      <c r="L7" s="219"/>
      <c r="M7" s="219"/>
      <c r="N7" s="219"/>
      <c r="O7" s="220"/>
    </row>
    <row r="8" spans="1:15" x14ac:dyDescent="0.25">
      <c r="A8" s="657" t="s">
        <v>16</v>
      </c>
      <c r="B8" s="657" t="s">
        <v>34</v>
      </c>
      <c r="C8" s="657" t="s">
        <v>35</v>
      </c>
      <c r="D8" s="657" t="s">
        <v>19</v>
      </c>
      <c r="E8" s="657" t="s">
        <v>20</v>
      </c>
      <c r="F8" s="657" t="s">
        <v>207</v>
      </c>
      <c r="G8" s="657"/>
      <c r="H8" s="657"/>
      <c r="I8" s="657"/>
      <c r="J8" s="657"/>
      <c r="K8" s="657"/>
      <c r="L8" s="657"/>
      <c r="M8" s="657"/>
      <c r="N8" s="657"/>
      <c r="O8" s="658" t="s">
        <v>22</v>
      </c>
    </row>
    <row r="9" spans="1:15" ht="27.75" customHeight="1" x14ac:dyDescent="0.25">
      <c r="A9" s="657"/>
      <c r="B9" s="657"/>
      <c r="C9" s="657"/>
      <c r="D9" s="657"/>
      <c r="E9" s="657"/>
      <c r="F9" s="369" t="s">
        <v>23</v>
      </c>
      <c r="G9" s="372"/>
      <c r="H9" s="374" t="s">
        <v>24</v>
      </c>
      <c r="I9" s="372"/>
      <c r="J9" s="374" t="s">
        <v>25</v>
      </c>
      <c r="K9" s="372"/>
      <c r="L9" s="374" t="s">
        <v>26</v>
      </c>
      <c r="M9" s="372"/>
      <c r="N9" s="374" t="s">
        <v>19</v>
      </c>
      <c r="O9" s="659"/>
    </row>
    <row r="10" spans="1:15" ht="12.75" customHeight="1" x14ac:dyDescent="0.25">
      <c r="A10" s="369">
        <v>1</v>
      </c>
      <c r="B10" s="369">
        <v>2</v>
      </c>
      <c r="C10" s="369">
        <v>3</v>
      </c>
      <c r="D10" s="369">
        <v>4</v>
      </c>
      <c r="E10" s="369">
        <v>5</v>
      </c>
      <c r="F10" s="657">
        <v>6</v>
      </c>
      <c r="G10" s="657"/>
      <c r="H10" s="657"/>
      <c r="I10" s="657"/>
      <c r="J10" s="657"/>
      <c r="K10" s="657"/>
      <c r="L10" s="657"/>
      <c r="M10" s="657"/>
      <c r="N10" s="657"/>
      <c r="O10" s="369">
        <v>7</v>
      </c>
    </row>
    <row r="11" spans="1:15" x14ac:dyDescent="0.25">
      <c r="A11" s="660" t="s">
        <v>29</v>
      </c>
      <c r="B11" s="661"/>
      <c r="C11" s="661"/>
      <c r="D11" s="661"/>
      <c r="E11" s="661"/>
      <c r="F11" s="661"/>
      <c r="G11" s="661"/>
      <c r="H11" s="661"/>
      <c r="I11" s="661"/>
      <c r="J11" s="661"/>
      <c r="K11" s="661"/>
      <c r="L11" s="661"/>
      <c r="M11" s="661"/>
      <c r="N11" s="661"/>
      <c r="O11" s="662"/>
    </row>
    <row r="12" spans="1:15" ht="83.25" customHeight="1" x14ac:dyDescent="0.25">
      <c r="A12" s="224">
        <v>1</v>
      </c>
      <c r="B12" s="328" t="s">
        <v>570</v>
      </c>
      <c r="C12" s="373" t="s">
        <v>210</v>
      </c>
      <c r="D12" s="240">
        <v>70</v>
      </c>
      <c r="E12" s="369" t="s">
        <v>566</v>
      </c>
      <c r="F12" s="221">
        <v>3665</v>
      </c>
      <c r="G12" s="222" t="s">
        <v>209</v>
      </c>
      <c r="H12" s="373">
        <v>1.1000000000000001</v>
      </c>
      <c r="I12" s="373"/>
      <c r="J12" s="373"/>
      <c r="K12" s="373"/>
      <c r="L12" s="373"/>
      <c r="M12" s="373" t="s">
        <v>209</v>
      </c>
      <c r="N12" s="329">
        <f>D12</f>
        <v>70</v>
      </c>
      <c r="O12" s="375">
        <f>F12*N12*IF(H12=0,1,H12)*IF(J12=0,1,J12)*IF(L12=0,1,L12)</f>
        <v>282205</v>
      </c>
    </row>
    <row r="13" spans="1:15" ht="123" customHeight="1" x14ac:dyDescent="0.25">
      <c r="A13" s="224">
        <f>A12+1</f>
        <v>2</v>
      </c>
      <c r="B13" s="328" t="s">
        <v>571</v>
      </c>
      <c r="C13" s="373" t="s">
        <v>210</v>
      </c>
      <c r="D13" s="240">
        <v>20</v>
      </c>
      <c r="E13" s="519" t="s">
        <v>567</v>
      </c>
      <c r="F13" s="221">
        <v>3665</v>
      </c>
      <c r="G13" s="222" t="s">
        <v>209</v>
      </c>
      <c r="H13" s="373">
        <v>1.2</v>
      </c>
      <c r="I13" s="373" t="s">
        <v>209</v>
      </c>
      <c r="J13" s="373">
        <v>0.5</v>
      </c>
      <c r="K13" s="373" t="s">
        <v>209</v>
      </c>
      <c r="L13" s="373">
        <v>1.1000000000000001</v>
      </c>
      <c r="M13" s="373" t="s">
        <v>209</v>
      </c>
      <c r="N13" s="329">
        <f>D13</f>
        <v>20</v>
      </c>
      <c r="O13" s="375">
        <f>F13*N13*IF(H13=0,1,H13)*IF(J13=0,1,J13)*IF(L13=0,1,L13)</f>
        <v>48378</v>
      </c>
    </row>
    <row r="14" spans="1:15" ht="51" x14ac:dyDescent="0.25">
      <c r="A14" s="224">
        <f>A13+1</f>
        <v>3</v>
      </c>
      <c r="B14" s="369" t="s">
        <v>214</v>
      </c>
      <c r="C14" s="373" t="s">
        <v>208</v>
      </c>
      <c r="D14" s="241">
        <v>4</v>
      </c>
      <c r="E14" s="369" t="s">
        <v>409</v>
      </c>
      <c r="F14" s="221">
        <v>6897</v>
      </c>
      <c r="G14" s="222" t="s">
        <v>209</v>
      </c>
      <c r="H14" s="373">
        <v>1.3</v>
      </c>
      <c r="I14" s="373"/>
      <c r="J14" s="373"/>
      <c r="K14" s="373"/>
      <c r="L14" s="373"/>
      <c r="M14" s="373" t="s">
        <v>209</v>
      </c>
      <c r="N14" s="330">
        <f>D14</f>
        <v>4</v>
      </c>
      <c r="O14" s="375">
        <f>F14*N14*IF(H14=0,1,H14)*IF(J14=0,1,J14)*IF(L14=0,1,L14)</f>
        <v>35864.400000000001</v>
      </c>
    </row>
    <row r="15" spans="1:15" ht="25.5" x14ac:dyDescent="0.25">
      <c r="A15" s="224">
        <f>A14+1</f>
        <v>4</v>
      </c>
      <c r="B15" s="369" t="s">
        <v>449</v>
      </c>
      <c r="C15" s="373" t="s">
        <v>208</v>
      </c>
      <c r="D15" s="241">
        <v>4</v>
      </c>
      <c r="E15" s="369" t="s">
        <v>410</v>
      </c>
      <c r="F15" s="221">
        <v>2463</v>
      </c>
      <c r="G15" s="222"/>
      <c r="H15" s="373"/>
      <c r="I15" s="373"/>
      <c r="J15" s="373"/>
      <c r="K15" s="373"/>
      <c r="L15" s="373"/>
      <c r="M15" s="373" t="s">
        <v>209</v>
      </c>
      <c r="N15" s="330">
        <f t="shared" ref="N15" si="0">D15</f>
        <v>4</v>
      </c>
      <c r="O15" s="375">
        <f>F15*N15*IF(H15=0,1,H15)*IF(J15=0,1,J15)*IF(L15=0,1,L15)</f>
        <v>9852</v>
      </c>
    </row>
    <row r="16" spans="1:15" ht="21" customHeight="1" x14ac:dyDescent="0.25">
      <c r="A16" s="224"/>
      <c r="B16" s="663" t="s">
        <v>30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5"/>
      <c r="O16" s="376">
        <f>SUM(O12:O15)</f>
        <v>376299.4</v>
      </c>
    </row>
    <row r="17" spans="1:16" ht="30.75" customHeight="1" x14ac:dyDescent="0.25">
      <c r="A17" s="224">
        <f>A15+1</f>
        <v>5</v>
      </c>
      <c r="B17" s="40" t="s">
        <v>450</v>
      </c>
      <c r="C17" s="369" t="s">
        <v>211</v>
      </c>
      <c r="D17" s="369"/>
      <c r="E17" s="331" t="s">
        <v>421</v>
      </c>
      <c r="F17" s="332">
        <f>O16</f>
        <v>376299.4</v>
      </c>
      <c r="G17" s="333" t="s">
        <v>209</v>
      </c>
      <c r="H17" s="373">
        <v>1.2</v>
      </c>
      <c r="I17" s="334"/>
      <c r="J17" s="335"/>
      <c r="K17" s="335"/>
      <c r="L17" s="373"/>
      <c r="M17" s="373"/>
      <c r="N17" s="377"/>
      <c r="O17" s="378">
        <f>F17*H17</f>
        <v>451559.28</v>
      </c>
    </row>
    <row r="18" spans="1:16" ht="21" customHeight="1" x14ac:dyDescent="0.25">
      <c r="A18" s="224"/>
      <c r="B18" s="663" t="s">
        <v>212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5"/>
      <c r="O18" s="376">
        <f>O17</f>
        <v>451559.28</v>
      </c>
    </row>
    <row r="19" spans="1:16" x14ac:dyDescent="0.25">
      <c r="A19" s="660" t="s">
        <v>213</v>
      </c>
      <c r="B19" s="661"/>
      <c r="C19" s="661"/>
      <c r="D19" s="661"/>
      <c r="E19" s="661"/>
      <c r="F19" s="661"/>
      <c r="G19" s="661"/>
      <c r="H19" s="661"/>
      <c r="I19" s="661"/>
      <c r="J19" s="661"/>
      <c r="K19" s="661"/>
      <c r="L19" s="661"/>
      <c r="M19" s="661"/>
      <c r="N19" s="661"/>
      <c r="O19" s="662"/>
    </row>
    <row r="20" spans="1:16" ht="89.25" x14ac:dyDescent="0.25">
      <c r="A20" s="224">
        <f>A17+1</f>
        <v>6</v>
      </c>
      <c r="B20" s="369" t="s">
        <v>572</v>
      </c>
      <c r="C20" s="369" t="s">
        <v>210</v>
      </c>
      <c r="D20" s="240">
        <f>D12</f>
        <v>70</v>
      </c>
      <c r="E20" s="369" t="s">
        <v>568</v>
      </c>
      <c r="F20" s="221">
        <v>1167</v>
      </c>
      <c r="G20" s="222" t="s">
        <v>209</v>
      </c>
      <c r="H20" s="373">
        <v>1.2</v>
      </c>
      <c r="I20" s="373" t="s">
        <v>209</v>
      </c>
      <c r="J20" s="373">
        <v>1.1000000000000001</v>
      </c>
      <c r="K20" s="373"/>
      <c r="L20" s="373"/>
      <c r="M20" s="373" t="s">
        <v>209</v>
      </c>
      <c r="N20" s="329">
        <f>D20</f>
        <v>70</v>
      </c>
      <c r="O20" s="375">
        <f>F20*N20*IF(H20=0,1,H20)*IF(J20=0,1,J20)*IF(L20=0,1,L20)</f>
        <v>107830.8</v>
      </c>
      <c r="P20" s="223"/>
    </row>
    <row r="21" spans="1:16" ht="114.75" x14ac:dyDescent="0.25">
      <c r="A21" s="224">
        <f>A20+1</f>
        <v>7</v>
      </c>
      <c r="B21" s="519" t="s">
        <v>573</v>
      </c>
      <c r="C21" s="519" t="s">
        <v>210</v>
      </c>
      <c r="D21" s="240">
        <f>D13</f>
        <v>20</v>
      </c>
      <c r="E21" s="519" t="s">
        <v>569</v>
      </c>
      <c r="F21" s="221">
        <v>1167</v>
      </c>
      <c r="G21" s="222" t="s">
        <v>209</v>
      </c>
      <c r="H21" s="373">
        <v>1.2</v>
      </c>
      <c r="I21" s="373" t="s">
        <v>209</v>
      </c>
      <c r="J21" s="373">
        <v>0.5</v>
      </c>
      <c r="K21" s="373" t="s">
        <v>209</v>
      </c>
      <c r="L21" s="373">
        <v>1.1000000000000001</v>
      </c>
      <c r="M21" s="373" t="s">
        <v>209</v>
      </c>
      <c r="N21" s="329">
        <f>D21</f>
        <v>20</v>
      </c>
      <c r="O21" s="375">
        <f>F21*N21*IF(H21=0,1,H21)*IF(J21=0,1,J21)*IF(L21=0,1,L21)</f>
        <v>15404.4</v>
      </c>
      <c r="P21" s="223"/>
    </row>
    <row r="22" spans="1:16" ht="63.75" x14ac:dyDescent="0.25">
      <c r="A22" s="224">
        <f>A21+1</f>
        <v>8</v>
      </c>
      <c r="B22" s="369" t="s">
        <v>214</v>
      </c>
      <c r="C22" s="373" t="s">
        <v>208</v>
      </c>
      <c r="D22" s="241">
        <f>D14</f>
        <v>4</v>
      </c>
      <c r="E22" s="369" t="s">
        <v>215</v>
      </c>
      <c r="F22" s="221">
        <v>2705</v>
      </c>
      <c r="G22" s="222" t="s">
        <v>209</v>
      </c>
      <c r="H22" s="373">
        <v>1.3</v>
      </c>
      <c r="I22" s="373" t="s">
        <v>209</v>
      </c>
      <c r="J22" s="373">
        <v>1.2</v>
      </c>
      <c r="K22" s="373"/>
      <c r="L22" s="373"/>
      <c r="M22" s="373" t="s">
        <v>209</v>
      </c>
      <c r="N22" s="330">
        <f>D22</f>
        <v>4</v>
      </c>
      <c r="O22" s="375">
        <f>F22*N22*IF(H22=0,1,H22)*IF(J22=0,1,J22)*IF(L22=0,1,L22)</f>
        <v>16879.2</v>
      </c>
    </row>
    <row r="23" spans="1:16" ht="38.25" x14ac:dyDescent="0.25">
      <c r="A23" s="224">
        <f>A22+1</f>
        <v>9</v>
      </c>
      <c r="B23" s="369" t="s">
        <v>449</v>
      </c>
      <c r="C23" s="373" t="s">
        <v>208</v>
      </c>
      <c r="D23" s="241">
        <f>D15</f>
        <v>4</v>
      </c>
      <c r="E23" s="369" t="s">
        <v>216</v>
      </c>
      <c r="F23" s="221">
        <v>485</v>
      </c>
      <c r="G23" s="222" t="s">
        <v>209</v>
      </c>
      <c r="H23" s="373">
        <v>1.2</v>
      </c>
      <c r="I23" s="373"/>
      <c r="J23" s="373"/>
      <c r="K23" s="373"/>
      <c r="L23" s="373"/>
      <c r="M23" s="373" t="s">
        <v>209</v>
      </c>
      <c r="N23" s="330">
        <f t="shared" ref="N23" si="1">D23</f>
        <v>4</v>
      </c>
      <c r="O23" s="375">
        <f>F23*N23*IF(H23=0,1,H23)*IF(J23=0,1,J23)*IF(L23=0,1,L23)</f>
        <v>2328</v>
      </c>
    </row>
    <row r="24" spans="1:16" ht="15.75" customHeight="1" x14ac:dyDescent="0.25">
      <c r="A24" s="224"/>
      <c r="B24" s="663" t="s">
        <v>217</v>
      </c>
      <c r="C24" s="664"/>
      <c r="D24" s="664"/>
      <c r="E24" s="664"/>
      <c r="F24" s="664"/>
      <c r="G24" s="664"/>
      <c r="H24" s="664"/>
      <c r="I24" s="664"/>
      <c r="J24" s="664"/>
      <c r="K24" s="664"/>
      <c r="L24" s="664"/>
      <c r="M24" s="664"/>
      <c r="N24" s="665"/>
      <c r="O24" s="376">
        <f>SUM(O20:O23)</f>
        <v>142442.4</v>
      </c>
    </row>
    <row r="25" spans="1:16" x14ac:dyDescent="0.25">
      <c r="A25" s="660" t="s">
        <v>218</v>
      </c>
      <c r="B25" s="661"/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1"/>
      <c r="N25" s="661"/>
      <c r="O25" s="662"/>
    </row>
    <row r="26" spans="1:16" ht="38.25" x14ac:dyDescent="0.25">
      <c r="A26" s="224">
        <f>A23+1</f>
        <v>10</v>
      </c>
      <c r="B26" s="369" t="s">
        <v>451</v>
      </c>
      <c r="C26" s="369" t="s">
        <v>219</v>
      </c>
      <c r="D26" s="226">
        <v>7.4999999999999997E-2</v>
      </c>
      <c r="E26" s="369" t="s">
        <v>452</v>
      </c>
      <c r="F26" s="221">
        <f>O18</f>
        <v>451559.28</v>
      </c>
      <c r="G26" s="222"/>
      <c r="H26" s="321"/>
      <c r="I26" s="321"/>
      <c r="J26" s="373"/>
      <c r="K26" s="373"/>
      <c r="L26" s="373"/>
      <c r="M26" s="373" t="s">
        <v>209</v>
      </c>
      <c r="N26" s="322">
        <f>D26</f>
        <v>7.4999999999999997E-2</v>
      </c>
      <c r="O26" s="375">
        <f>F26*N26*IF(H26=0,1,H26)*IF(J26=0,1,J26)*IF(L26=0,1,L26)</f>
        <v>33866.949999999997</v>
      </c>
    </row>
    <row r="27" spans="1:16" ht="38.25" x14ac:dyDescent="0.25">
      <c r="A27" s="224">
        <f>A26+1</f>
        <v>11</v>
      </c>
      <c r="B27" s="369" t="s">
        <v>412</v>
      </c>
      <c r="C27" s="369" t="s">
        <v>219</v>
      </c>
      <c r="D27" s="227">
        <v>0.19600000000000001</v>
      </c>
      <c r="E27" s="369" t="s">
        <v>411</v>
      </c>
      <c r="F27" s="323">
        <f>F26+O26</f>
        <v>485426.23</v>
      </c>
      <c r="G27" s="324"/>
      <c r="H27" s="325"/>
      <c r="I27" s="325"/>
      <c r="J27" s="269"/>
      <c r="K27" s="269"/>
      <c r="L27" s="269"/>
      <c r="M27" s="269" t="s">
        <v>209</v>
      </c>
      <c r="N27" s="326">
        <f>D27</f>
        <v>0.19600000000000001</v>
      </c>
      <c r="O27" s="375">
        <f>F27*N27*IF(H27=0,1,H27)*IF(J27=0,1,J27)*IF(L27=0,1,L27)</f>
        <v>95143.54</v>
      </c>
    </row>
    <row r="28" spans="1:16" ht="25.5" x14ac:dyDescent="0.25">
      <c r="A28" s="224">
        <f>A27+1</f>
        <v>12</v>
      </c>
      <c r="B28" s="369" t="s">
        <v>220</v>
      </c>
      <c r="C28" s="369" t="s">
        <v>219</v>
      </c>
      <c r="D28" s="227">
        <v>0.06</v>
      </c>
      <c r="E28" s="231" t="s">
        <v>221</v>
      </c>
      <c r="F28" s="221">
        <f>F26+O26</f>
        <v>485426.23</v>
      </c>
      <c r="G28" s="222" t="s">
        <v>209</v>
      </c>
      <c r="H28" s="327">
        <v>2.5</v>
      </c>
      <c r="I28" s="327"/>
      <c r="J28" s="373"/>
      <c r="K28" s="373"/>
      <c r="L28" s="373"/>
      <c r="M28" s="373" t="s">
        <v>209</v>
      </c>
      <c r="N28" s="326">
        <f>D28</f>
        <v>0.06</v>
      </c>
      <c r="O28" s="375">
        <f>F28*N28*IF(H28=0,1,H28)*IF(J28=0,1,J28)*IF(L28=0,1,L28)</f>
        <v>72813.929999999993</v>
      </c>
    </row>
    <row r="29" spans="1:16" x14ac:dyDescent="0.25">
      <c r="A29" s="663" t="s">
        <v>41</v>
      </c>
      <c r="B29" s="664"/>
      <c r="C29" s="664"/>
      <c r="D29" s="664"/>
      <c r="E29" s="664"/>
      <c r="F29" s="664"/>
      <c r="G29" s="664"/>
      <c r="H29" s="664"/>
      <c r="I29" s="664"/>
      <c r="J29" s="664"/>
      <c r="K29" s="664"/>
      <c r="L29" s="664"/>
      <c r="M29" s="664"/>
      <c r="N29" s="665"/>
      <c r="O29" s="379">
        <f>SUM(O26:O28)</f>
        <v>201824.42</v>
      </c>
    </row>
    <row r="30" spans="1:16" x14ac:dyDescent="0.25">
      <c r="A30" s="224"/>
      <c r="B30" s="41" t="s">
        <v>416</v>
      </c>
      <c r="C30" s="369"/>
      <c r="D30" s="369"/>
      <c r="E30" s="40"/>
      <c r="F30" s="372"/>
      <c r="G30" s="373"/>
      <c r="H30" s="373"/>
      <c r="I30" s="373"/>
      <c r="J30" s="373"/>
      <c r="K30" s="373"/>
      <c r="L30" s="373"/>
      <c r="M30" s="373"/>
      <c r="N30" s="225"/>
      <c r="O30" s="379">
        <f>O29+O24+O18</f>
        <v>795826.1</v>
      </c>
    </row>
    <row r="31" spans="1:16" ht="19.5" customHeight="1" x14ac:dyDescent="0.25">
      <c r="A31" s="237"/>
      <c r="B31" s="577" t="s">
        <v>574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371"/>
      <c r="N31" s="238">
        <v>5.12</v>
      </c>
      <c r="O31" s="380">
        <f>O30*N31</f>
        <v>4074629.63</v>
      </c>
    </row>
    <row r="32" spans="1:16" x14ac:dyDescent="0.25">
      <c r="A32" s="381"/>
      <c r="B32" s="381" t="s">
        <v>414</v>
      </c>
      <c r="C32" s="381"/>
      <c r="D32" s="381"/>
      <c r="E32" s="381" t="s">
        <v>415</v>
      </c>
      <c r="F32" s="381"/>
      <c r="G32" s="381"/>
      <c r="H32" s="381"/>
      <c r="I32" s="381"/>
      <c r="J32" s="381"/>
      <c r="K32" s="381"/>
      <c r="L32" s="381"/>
      <c r="M32" s="381"/>
      <c r="N32" s="381"/>
      <c r="O32" s="382">
        <f>O31*1.1</f>
        <v>4482092.59</v>
      </c>
    </row>
  </sheetData>
  <mergeCells count="25">
    <mergeCell ref="A25:O25"/>
    <mergeCell ref="A29:N29"/>
    <mergeCell ref="B31:L31"/>
    <mergeCell ref="F10:N10"/>
    <mergeCell ref="A11:O11"/>
    <mergeCell ref="B16:N16"/>
    <mergeCell ref="B18:N18"/>
    <mergeCell ref="A19:O19"/>
    <mergeCell ref="B24:N24"/>
    <mergeCell ref="A6:B6"/>
    <mergeCell ref="C6:O6"/>
    <mergeCell ref="A8:A9"/>
    <mergeCell ref="B8:B9"/>
    <mergeCell ref="C8:C9"/>
    <mergeCell ref="D8:D9"/>
    <mergeCell ref="E8:E9"/>
    <mergeCell ref="F8:N8"/>
    <mergeCell ref="O8:O9"/>
    <mergeCell ref="A5:B5"/>
    <mergeCell ref="C5:O5"/>
    <mergeCell ref="A1:O1"/>
    <mergeCell ref="A2:O2"/>
    <mergeCell ref="A3:O3"/>
    <mergeCell ref="A4:B4"/>
    <mergeCell ref="C4:O4"/>
  </mergeCells>
  <pageMargins left="0.7" right="0.7" top="0.75" bottom="0.75" header="0.3" footer="0.3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61" zoomScale="88" zoomScaleNormal="88" workbookViewId="0">
      <selection activeCell="G21" sqref="G21"/>
    </sheetView>
  </sheetViews>
  <sheetFormatPr defaultRowHeight="15" x14ac:dyDescent="0.25"/>
  <cols>
    <col min="1" max="1" width="9.140625" style="442"/>
    <col min="2" max="2" width="39.85546875" style="442" customWidth="1"/>
    <col min="3" max="3" width="19.140625" style="442" customWidth="1"/>
    <col min="4" max="4" width="11" style="442" customWidth="1"/>
    <col min="5" max="8" width="9.140625" style="442"/>
    <col min="9" max="9" width="11.5703125" style="442" customWidth="1"/>
    <col min="10" max="10" width="18.42578125" style="442" customWidth="1"/>
    <col min="11" max="11" width="58.5703125" style="442" customWidth="1"/>
    <col min="12" max="257" width="9.140625" style="442"/>
    <col min="258" max="258" width="39.85546875" style="442" customWidth="1"/>
    <col min="259" max="259" width="19.140625" style="442" customWidth="1"/>
    <col min="260" max="260" width="11" style="442" customWidth="1"/>
    <col min="261" max="264" width="9.140625" style="442"/>
    <col min="265" max="265" width="11.5703125" style="442" customWidth="1"/>
    <col min="266" max="266" width="18.42578125" style="442" customWidth="1"/>
    <col min="267" max="513" width="9.140625" style="442"/>
    <col min="514" max="514" width="39.85546875" style="442" customWidth="1"/>
    <col min="515" max="515" width="19.140625" style="442" customWidth="1"/>
    <col min="516" max="516" width="11" style="442" customWidth="1"/>
    <col min="517" max="520" width="9.140625" style="442"/>
    <col min="521" max="521" width="11.5703125" style="442" customWidth="1"/>
    <col min="522" max="522" width="18.42578125" style="442" customWidth="1"/>
    <col min="523" max="769" width="9.140625" style="442"/>
    <col min="770" max="770" width="39.85546875" style="442" customWidth="1"/>
    <col min="771" max="771" width="19.140625" style="442" customWidth="1"/>
    <col min="772" max="772" width="11" style="442" customWidth="1"/>
    <col min="773" max="776" width="9.140625" style="442"/>
    <col min="777" max="777" width="11.5703125" style="442" customWidth="1"/>
    <col min="778" max="778" width="18.42578125" style="442" customWidth="1"/>
    <col min="779" max="1025" width="9.140625" style="442"/>
    <col min="1026" max="1026" width="39.85546875" style="442" customWidth="1"/>
    <col min="1027" max="1027" width="19.140625" style="442" customWidth="1"/>
    <col min="1028" max="1028" width="11" style="442" customWidth="1"/>
    <col min="1029" max="1032" width="9.140625" style="442"/>
    <col min="1033" max="1033" width="11.5703125" style="442" customWidth="1"/>
    <col min="1034" max="1034" width="18.42578125" style="442" customWidth="1"/>
    <col min="1035" max="1281" width="9.140625" style="442"/>
    <col min="1282" max="1282" width="39.85546875" style="442" customWidth="1"/>
    <col min="1283" max="1283" width="19.140625" style="442" customWidth="1"/>
    <col min="1284" max="1284" width="11" style="442" customWidth="1"/>
    <col min="1285" max="1288" width="9.140625" style="442"/>
    <col min="1289" max="1289" width="11.5703125" style="442" customWidth="1"/>
    <col min="1290" max="1290" width="18.42578125" style="442" customWidth="1"/>
    <col min="1291" max="1537" width="9.140625" style="442"/>
    <col min="1538" max="1538" width="39.85546875" style="442" customWidth="1"/>
    <col min="1539" max="1539" width="19.140625" style="442" customWidth="1"/>
    <col min="1540" max="1540" width="11" style="442" customWidth="1"/>
    <col min="1541" max="1544" width="9.140625" style="442"/>
    <col min="1545" max="1545" width="11.5703125" style="442" customWidth="1"/>
    <col min="1546" max="1546" width="18.42578125" style="442" customWidth="1"/>
    <col min="1547" max="1793" width="9.140625" style="442"/>
    <col min="1794" max="1794" width="39.85546875" style="442" customWidth="1"/>
    <col min="1795" max="1795" width="19.140625" style="442" customWidth="1"/>
    <col min="1796" max="1796" width="11" style="442" customWidth="1"/>
    <col min="1797" max="1800" width="9.140625" style="442"/>
    <col min="1801" max="1801" width="11.5703125" style="442" customWidth="1"/>
    <col min="1802" max="1802" width="18.42578125" style="442" customWidth="1"/>
    <col min="1803" max="2049" width="9.140625" style="442"/>
    <col min="2050" max="2050" width="39.85546875" style="442" customWidth="1"/>
    <col min="2051" max="2051" width="19.140625" style="442" customWidth="1"/>
    <col min="2052" max="2052" width="11" style="442" customWidth="1"/>
    <col min="2053" max="2056" width="9.140625" style="442"/>
    <col min="2057" max="2057" width="11.5703125" style="442" customWidth="1"/>
    <col min="2058" max="2058" width="18.42578125" style="442" customWidth="1"/>
    <col min="2059" max="2305" width="9.140625" style="442"/>
    <col min="2306" max="2306" width="39.85546875" style="442" customWidth="1"/>
    <col min="2307" max="2307" width="19.140625" style="442" customWidth="1"/>
    <col min="2308" max="2308" width="11" style="442" customWidth="1"/>
    <col min="2309" max="2312" width="9.140625" style="442"/>
    <col min="2313" max="2313" width="11.5703125" style="442" customWidth="1"/>
    <col min="2314" max="2314" width="18.42578125" style="442" customWidth="1"/>
    <col min="2315" max="2561" width="9.140625" style="442"/>
    <col min="2562" max="2562" width="39.85546875" style="442" customWidth="1"/>
    <col min="2563" max="2563" width="19.140625" style="442" customWidth="1"/>
    <col min="2564" max="2564" width="11" style="442" customWidth="1"/>
    <col min="2565" max="2568" width="9.140625" style="442"/>
    <col min="2569" max="2569" width="11.5703125" style="442" customWidth="1"/>
    <col min="2570" max="2570" width="18.42578125" style="442" customWidth="1"/>
    <col min="2571" max="2817" width="9.140625" style="442"/>
    <col min="2818" max="2818" width="39.85546875" style="442" customWidth="1"/>
    <col min="2819" max="2819" width="19.140625" style="442" customWidth="1"/>
    <col min="2820" max="2820" width="11" style="442" customWidth="1"/>
    <col min="2821" max="2824" width="9.140625" style="442"/>
    <col min="2825" max="2825" width="11.5703125" style="442" customWidth="1"/>
    <col min="2826" max="2826" width="18.42578125" style="442" customWidth="1"/>
    <col min="2827" max="3073" width="9.140625" style="442"/>
    <col min="3074" max="3074" width="39.85546875" style="442" customWidth="1"/>
    <col min="3075" max="3075" width="19.140625" style="442" customWidth="1"/>
    <col min="3076" max="3076" width="11" style="442" customWidth="1"/>
    <col min="3077" max="3080" width="9.140625" style="442"/>
    <col min="3081" max="3081" width="11.5703125" style="442" customWidth="1"/>
    <col min="3082" max="3082" width="18.42578125" style="442" customWidth="1"/>
    <col min="3083" max="3329" width="9.140625" style="442"/>
    <col min="3330" max="3330" width="39.85546875" style="442" customWidth="1"/>
    <col min="3331" max="3331" width="19.140625" style="442" customWidth="1"/>
    <col min="3332" max="3332" width="11" style="442" customWidth="1"/>
    <col min="3333" max="3336" width="9.140625" style="442"/>
    <col min="3337" max="3337" width="11.5703125" style="442" customWidth="1"/>
    <col min="3338" max="3338" width="18.42578125" style="442" customWidth="1"/>
    <col min="3339" max="3585" width="9.140625" style="442"/>
    <col min="3586" max="3586" width="39.85546875" style="442" customWidth="1"/>
    <col min="3587" max="3587" width="19.140625" style="442" customWidth="1"/>
    <col min="3588" max="3588" width="11" style="442" customWidth="1"/>
    <col min="3589" max="3592" width="9.140625" style="442"/>
    <col min="3593" max="3593" width="11.5703125" style="442" customWidth="1"/>
    <col min="3594" max="3594" width="18.42578125" style="442" customWidth="1"/>
    <col min="3595" max="3841" width="9.140625" style="442"/>
    <col min="3842" max="3842" width="39.85546875" style="442" customWidth="1"/>
    <col min="3843" max="3843" width="19.140625" style="442" customWidth="1"/>
    <col min="3844" max="3844" width="11" style="442" customWidth="1"/>
    <col min="3845" max="3848" width="9.140625" style="442"/>
    <col min="3849" max="3849" width="11.5703125" style="442" customWidth="1"/>
    <col min="3850" max="3850" width="18.42578125" style="442" customWidth="1"/>
    <col min="3851" max="4097" width="9.140625" style="442"/>
    <col min="4098" max="4098" width="39.85546875" style="442" customWidth="1"/>
    <col min="4099" max="4099" width="19.140625" style="442" customWidth="1"/>
    <col min="4100" max="4100" width="11" style="442" customWidth="1"/>
    <col min="4101" max="4104" width="9.140625" style="442"/>
    <col min="4105" max="4105" width="11.5703125" style="442" customWidth="1"/>
    <col min="4106" max="4106" width="18.42578125" style="442" customWidth="1"/>
    <col min="4107" max="4353" width="9.140625" style="442"/>
    <col min="4354" max="4354" width="39.85546875" style="442" customWidth="1"/>
    <col min="4355" max="4355" width="19.140625" style="442" customWidth="1"/>
    <col min="4356" max="4356" width="11" style="442" customWidth="1"/>
    <col min="4357" max="4360" width="9.140625" style="442"/>
    <col min="4361" max="4361" width="11.5703125" style="442" customWidth="1"/>
    <col min="4362" max="4362" width="18.42578125" style="442" customWidth="1"/>
    <col min="4363" max="4609" width="9.140625" style="442"/>
    <col min="4610" max="4610" width="39.85546875" style="442" customWidth="1"/>
    <col min="4611" max="4611" width="19.140625" style="442" customWidth="1"/>
    <col min="4612" max="4612" width="11" style="442" customWidth="1"/>
    <col min="4613" max="4616" width="9.140625" style="442"/>
    <col min="4617" max="4617" width="11.5703125" style="442" customWidth="1"/>
    <col min="4618" max="4618" width="18.42578125" style="442" customWidth="1"/>
    <col min="4619" max="4865" width="9.140625" style="442"/>
    <col min="4866" max="4866" width="39.85546875" style="442" customWidth="1"/>
    <col min="4867" max="4867" width="19.140625" style="442" customWidth="1"/>
    <col min="4868" max="4868" width="11" style="442" customWidth="1"/>
    <col min="4869" max="4872" width="9.140625" style="442"/>
    <col min="4873" max="4873" width="11.5703125" style="442" customWidth="1"/>
    <col min="4874" max="4874" width="18.42578125" style="442" customWidth="1"/>
    <col min="4875" max="5121" width="9.140625" style="442"/>
    <col min="5122" max="5122" width="39.85546875" style="442" customWidth="1"/>
    <col min="5123" max="5123" width="19.140625" style="442" customWidth="1"/>
    <col min="5124" max="5124" width="11" style="442" customWidth="1"/>
    <col min="5125" max="5128" width="9.140625" style="442"/>
    <col min="5129" max="5129" width="11.5703125" style="442" customWidth="1"/>
    <col min="5130" max="5130" width="18.42578125" style="442" customWidth="1"/>
    <col min="5131" max="5377" width="9.140625" style="442"/>
    <col min="5378" max="5378" width="39.85546875" style="442" customWidth="1"/>
    <col min="5379" max="5379" width="19.140625" style="442" customWidth="1"/>
    <col min="5380" max="5380" width="11" style="442" customWidth="1"/>
    <col min="5381" max="5384" width="9.140625" style="442"/>
    <col min="5385" max="5385" width="11.5703125" style="442" customWidth="1"/>
    <col min="5386" max="5386" width="18.42578125" style="442" customWidth="1"/>
    <col min="5387" max="5633" width="9.140625" style="442"/>
    <col min="5634" max="5634" width="39.85546875" style="442" customWidth="1"/>
    <col min="5635" max="5635" width="19.140625" style="442" customWidth="1"/>
    <col min="5636" max="5636" width="11" style="442" customWidth="1"/>
    <col min="5637" max="5640" width="9.140625" style="442"/>
    <col min="5641" max="5641" width="11.5703125" style="442" customWidth="1"/>
    <col min="5642" max="5642" width="18.42578125" style="442" customWidth="1"/>
    <col min="5643" max="5889" width="9.140625" style="442"/>
    <col min="5890" max="5890" width="39.85546875" style="442" customWidth="1"/>
    <col min="5891" max="5891" width="19.140625" style="442" customWidth="1"/>
    <col min="5892" max="5892" width="11" style="442" customWidth="1"/>
    <col min="5893" max="5896" width="9.140625" style="442"/>
    <col min="5897" max="5897" width="11.5703125" style="442" customWidth="1"/>
    <col min="5898" max="5898" width="18.42578125" style="442" customWidth="1"/>
    <col min="5899" max="6145" width="9.140625" style="442"/>
    <col min="6146" max="6146" width="39.85546875" style="442" customWidth="1"/>
    <col min="6147" max="6147" width="19.140625" style="442" customWidth="1"/>
    <col min="6148" max="6148" width="11" style="442" customWidth="1"/>
    <col min="6149" max="6152" width="9.140625" style="442"/>
    <col min="6153" max="6153" width="11.5703125" style="442" customWidth="1"/>
    <col min="6154" max="6154" width="18.42578125" style="442" customWidth="1"/>
    <col min="6155" max="6401" width="9.140625" style="442"/>
    <col min="6402" max="6402" width="39.85546875" style="442" customWidth="1"/>
    <col min="6403" max="6403" width="19.140625" style="442" customWidth="1"/>
    <col min="6404" max="6404" width="11" style="442" customWidth="1"/>
    <col min="6405" max="6408" width="9.140625" style="442"/>
    <col min="6409" max="6409" width="11.5703125" style="442" customWidth="1"/>
    <col min="6410" max="6410" width="18.42578125" style="442" customWidth="1"/>
    <col min="6411" max="6657" width="9.140625" style="442"/>
    <col min="6658" max="6658" width="39.85546875" style="442" customWidth="1"/>
    <col min="6659" max="6659" width="19.140625" style="442" customWidth="1"/>
    <col min="6660" max="6660" width="11" style="442" customWidth="1"/>
    <col min="6661" max="6664" width="9.140625" style="442"/>
    <col min="6665" max="6665" width="11.5703125" style="442" customWidth="1"/>
    <col min="6666" max="6666" width="18.42578125" style="442" customWidth="1"/>
    <col min="6667" max="6913" width="9.140625" style="442"/>
    <col min="6914" max="6914" width="39.85546875" style="442" customWidth="1"/>
    <col min="6915" max="6915" width="19.140625" style="442" customWidth="1"/>
    <col min="6916" max="6916" width="11" style="442" customWidth="1"/>
    <col min="6917" max="6920" width="9.140625" style="442"/>
    <col min="6921" max="6921" width="11.5703125" style="442" customWidth="1"/>
    <col min="6922" max="6922" width="18.42578125" style="442" customWidth="1"/>
    <col min="6923" max="7169" width="9.140625" style="442"/>
    <col min="7170" max="7170" width="39.85546875" style="442" customWidth="1"/>
    <col min="7171" max="7171" width="19.140625" style="442" customWidth="1"/>
    <col min="7172" max="7172" width="11" style="442" customWidth="1"/>
    <col min="7173" max="7176" width="9.140625" style="442"/>
    <col min="7177" max="7177" width="11.5703125" style="442" customWidth="1"/>
    <col min="7178" max="7178" width="18.42578125" style="442" customWidth="1"/>
    <col min="7179" max="7425" width="9.140625" style="442"/>
    <col min="7426" max="7426" width="39.85546875" style="442" customWidth="1"/>
    <col min="7427" max="7427" width="19.140625" style="442" customWidth="1"/>
    <col min="7428" max="7428" width="11" style="442" customWidth="1"/>
    <col min="7429" max="7432" width="9.140625" style="442"/>
    <col min="7433" max="7433" width="11.5703125" style="442" customWidth="1"/>
    <col min="7434" max="7434" width="18.42578125" style="442" customWidth="1"/>
    <col min="7435" max="7681" width="9.140625" style="442"/>
    <col min="7682" max="7682" width="39.85546875" style="442" customWidth="1"/>
    <col min="7683" max="7683" width="19.140625" style="442" customWidth="1"/>
    <col min="7684" max="7684" width="11" style="442" customWidth="1"/>
    <col min="7685" max="7688" width="9.140625" style="442"/>
    <col min="7689" max="7689" width="11.5703125" style="442" customWidth="1"/>
    <col min="7690" max="7690" width="18.42578125" style="442" customWidth="1"/>
    <col min="7691" max="7937" width="9.140625" style="442"/>
    <col min="7938" max="7938" width="39.85546875" style="442" customWidth="1"/>
    <col min="7939" max="7939" width="19.140625" style="442" customWidth="1"/>
    <col min="7940" max="7940" width="11" style="442" customWidth="1"/>
    <col min="7941" max="7944" width="9.140625" style="442"/>
    <col min="7945" max="7945" width="11.5703125" style="442" customWidth="1"/>
    <col min="7946" max="7946" width="18.42578125" style="442" customWidth="1"/>
    <col min="7947" max="8193" width="9.140625" style="442"/>
    <col min="8194" max="8194" width="39.85546875" style="442" customWidth="1"/>
    <col min="8195" max="8195" width="19.140625" style="442" customWidth="1"/>
    <col min="8196" max="8196" width="11" style="442" customWidth="1"/>
    <col min="8197" max="8200" width="9.140625" style="442"/>
    <col min="8201" max="8201" width="11.5703125" style="442" customWidth="1"/>
    <col min="8202" max="8202" width="18.42578125" style="442" customWidth="1"/>
    <col min="8203" max="8449" width="9.140625" style="442"/>
    <col min="8450" max="8450" width="39.85546875" style="442" customWidth="1"/>
    <col min="8451" max="8451" width="19.140625" style="442" customWidth="1"/>
    <col min="8452" max="8452" width="11" style="442" customWidth="1"/>
    <col min="8453" max="8456" width="9.140625" style="442"/>
    <col min="8457" max="8457" width="11.5703125" style="442" customWidth="1"/>
    <col min="8458" max="8458" width="18.42578125" style="442" customWidth="1"/>
    <col min="8459" max="8705" width="9.140625" style="442"/>
    <col min="8706" max="8706" width="39.85546875" style="442" customWidth="1"/>
    <col min="8707" max="8707" width="19.140625" style="442" customWidth="1"/>
    <col min="8708" max="8708" width="11" style="442" customWidth="1"/>
    <col min="8709" max="8712" width="9.140625" style="442"/>
    <col min="8713" max="8713" width="11.5703125" style="442" customWidth="1"/>
    <col min="8714" max="8714" width="18.42578125" style="442" customWidth="1"/>
    <col min="8715" max="8961" width="9.140625" style="442"/>
    <col min="8962" max="8962" width="39.85546875" style="442" customWidth="1"/>
    <col min="8963" max="8963" width="19.140625" style="442" customWidth="1"/>
    <col min="8964" max="8964" width="11" style="442" customWidth="1"/>
    <col min="8965" max="8968" width="9.140625" style="442"/>
    <col min="8969" max="8969" width="11.5703125" style="442" customWidth="1"/>
    <col min="8970" max="8970" width="18.42578125" style="442" customWidth="1"/>
    <col min="8971" max="9217" width="9.140625" style="442"/>
    <col min="9218" max="9218" width="39.85546875" style="442" customWidth="1"/>
    <col min="9219" max="9219" width="19.140625" style="442" customWidth="1"/>
    <col min="9220" max="9220" width="11" style="442" customWidth="1"/>
    <col min="9221" max="9224" width="9.140625" style="442"/>
    <col min="9225" max="9225" width="11.5703125" style="442" customWidth="1"/>
    <col min="9226" max="9226" width="18.42578125" style="442" customWidth="1"/>
    <col min="9227" max="9473" width="9.140625" style="442"/>
    <col min="9474" max="9474" width="39.85546875" style="442" customWidth="1"/>
    <col min="9475" max="9475" width="19.140625" style="442" customWidth="1"/>
    <col min="9476" max="9476" width="11" style="442" customWidth="1"/>
    <col min="9477" max="9480" width="9.140625" style="442"/>
    <col min="9481" max="9481" width="11.5703125" style="442" customWidth="1"/>
    <col min="9482" max="9482" width="18.42578125" style="442" customWidth="1"/>
    <col min="9483" max="9729" width="9.140625" style="442"/>
    <col min="9730" max="9730" width="39.85546875" style="442" customWidth="1"/>
    <col min="9731" max="9731" width="19.140625" style="442" customWidth="1"/>
    <col min="9732" max="9732" width="11" style="442" customWidth="1"/>
    <col min="9733" max="9736" width="9.140625" style="442"/>
    <col min="9737" max="9737" width="11.5703125" style="442" customWidth="1"/>
    <col min="9738" max="9738" width="18.42578125" style="442" customWidth="1"/>
    <col min="9739" max="9985" width="9.140625" style="442"/>
    <col min="9986" max="9986" width="39.85546875" style="442" customWidth="1"/>
    <col min="9987" max="9987" width="19.140625" style="442" customWidth="1"/>
    <col min="9988" max="9988" width="11" style="442" customWidth="1"/>
    <col min="9989" max="9992" width="9.140625" style="442"/>
    <col min="9993" max="9993" width="11.5703125" style="442" customWidth="1"/>
    <col min="9994" max="9994" width="18.42578125" style="442" customWidth="1"/>
    <col min="9995" max="10241" width="9.140625" style="442"/>
    <col min="10242" max="10242" width="39.85546875" style="442" customWidth="1"/>
    <col min="10243" max="10243" width="19.140625" style="442" customWidth="1"/>
    <col min="10244" max="10244" width="11" style="442" customWidth="1"/>
    <col min="10245" max="10248" width="9.140625" style="442"/>
    <col min="10249" max="10249" width="11.5703125" style="442" customWidth="1"/>
    <col min="10250" max="10250" width="18.42578125" style="442" customWidth="1"/>
    <col min="10251" max="10497" width="9.140625" style="442"/>
    <col min="10498" max="10498" width="39.85546875" style="442" customWidth="1"/>
    <col min="10499" max="10499" width="19.140625" style="442" customWidth="1"/>
    <col min="10500" max="10500" width="11" style="442" customWidth="1"/>
    <col min="10501" max="10504" width="9.140625" style="442"/>
    <col min="10505" max="10505" width="11.5703125" style="442" customWidth="1"/>
    <col min="10506" max="10506" width="18.42578125" style="442" customWidth="1"/>
    <col min="10507" max="10753" width="9.140625" style="442"/>
    <col min="10754" max="10754" width="39.85546875" style="442" customWidth="1"/>
    <col min="10755" max="10755" width="19.140625" style="442" customWidth="1"/>
    <col min="10756" max="10756" width="11" style="442" customWidth="1"/>
    <col min="10757" max="10760" width="9.140625" style="442"/>
    <col min="10761" max="10761" width="11.5703125" style="442" customWidth="1"/>
    <col min="10762" max="10762" width="18.42578125" style="442" customWidth="1"/>
    <col min="10763" max="11009" width="9.140625" style="442"/>
    <col min="11010" max="11010" width="39.85546875" style="442" customWidth="1"/>
    <col min="11011" max="11011" width="19.140625" style="442" customWidth="1"/>
    <col min="11012" max="11012" width="11" style="442" customWidth="1"/>
    <col min="11013" max="11016" width="9.140625" style="442"/>
    <col min="11017" max="11017" width="11.5703125" style="442" customWidth="1"/>
    <col min="11018" max="11018" width="18.42578125" style="442" customWidth="1"/>
    <col min="11019" max="11265" width="9.140625" style="442"/>
    <col min="11266" max="11266" width="39.85546875" style="442" customWidth="1"/>
    <col min="11267" max="11267" width="19.140625" style="442" customWidth="1"/>
    <col min="11268" max="11268" width="11" style="442" customWidth="1"/>
    <col min="11269" max="11272" width="9.140625" style="442"/>
    <col min="11273" max="11273" width="11.5703125" style="442" customWidth="1"/>
    <col min="11274" max="11274" width="18.42578125" style="442" customWidth="1"/>
    <col min="11275" max="11521" width="9.140625" style="442"/>
    <col min="11522" max="11522" width="39.85546875" style="442" customWidth="1"/>
    <col min="11523" max="11523" width="19.140625" style="442" customWidth="1"/>
    <col min="11524" max="11524" width="11" style="442" customWidth="1"/>
    <col min="11525" max="11528" width="9.140625" style="442"/>
    <col min="11529" max="11529" width="11.5703125" style="442" customWidth="1"/>
    <col min="11530" max="11530" width="18.42578125" style="442" customWidth="1"/>
    <col min="11531" max="11777" width="9.140625" style="442"/>
    <col min="11778" max="11778" width="39.85546875" style="442" customWidth="1"/>
    <col min="11779" max="11779" width="19.140625" style="442" customWidth="1"/>
    <col min="11780" max="11780" width="11" style="442" customWidth="1"/>
    <col min="11781" max="11784" width="9.140625" style="442"/>
    <col min="11785" max="11785" width="11.5703125" style="442" customWidth="1"/>
    <col min="11786" max="11786" width="18.42578125" style="442" customWidth="1"/>
    <col min="11787" max="12033" width="9.140625" style="442"/>
    <col min="12034" max="12034" width="39.85546875" style="442" customWidth="1"/>
    <col min="12035" max="12035" width="19.140625" style="442" customWidth="1"/>
    <col min="12036" max="12036" width="11" style="442" customWidth="1"/>
    <col min="12037" max="12040" width="9.140625" style="442"/>
    <col min="12041" max="12041" width="11.5703125" style="442" customWidth="1"/>
    <col min="12042" max="12042" width="18.42578125" style="442" customWidth="1"/>
    <col min="12043" max="12289" width="9.140625" style="442"/>
    <col min="12290" max="12290" width="39.85546875" style="442" customWidth="1"/>
    <col min="12291" max="12291" width="19.140625" style="442" customWidth="1"/>
    <col min="12292" max="12292" width="11" style="442" customWidth="1"/>
    <col min="12293" max="12296" width="9.140625" style="442"/>
    <col min="12297" max="12297" width="11.5703125" style="442" customWidth="1"/>
    <col min="12298" max="12298" width="18.42578125" style="442" customWidth="1"/>
    <col min="12299" max="12545" width="9.140625" style="442"/>
    <col min="12546" max="12546" width="39.85546875" style="442" customWidth="1"/>
    <col min="12547" max="12547" width="19.140625" style="442" customWidth="1"/>
    <col min="12548" max="12548" width="11" style="442" customWidth="1"/>
    <col min="12549" max="12552" width="9.140625" style="442"/>
    <col min="12553" max="12553" width="11.5703125" style="442" customWidth="1"/>
    <col min="12554" max="12554" width="18.42578125" style="442" customWidth="1"/>
    <col min="12555" max="12801" width="9.140625" style="442"/>
    <col min="12802" max="12802" width="39.85546875" style="442" customWidth="1"/>
    <col min="12803" max="12803" width="19.140625" style="442" customWidth="1"/>
    <col min="12804" max="12804" width="11" style="442" customWidth="1"/>
    <col min="12805" max="12808" width="9.140625" style="442"/>
    <col min="12809" max="12809" width="11.5703125" style="442" customWidth="1"/>
    <col min="12810" max="12810" width="18.42578125" style="442" customWidth="1"/>
    <col min="12811" max="13057" width="9.140625" style="442"/>
    <col min="13058" max="13058" width="39.85546875" style="442" customWidth="1"/>
    <col min="13059" max="13059" width="19.140625" style="442" customWidth="1"/>
    <col min="13060" max="13060" width="11" style="442" customWidth="1"/>
    <col min="13061" max="13064" width="9.140625" style="442"/>
    <col min="13065" max="13065" width="11.5703125" style="442" customWidth="1"/>
    <col min="13066" max="13066" width="18.42578125" style="442" customWidth="1"/>
    <col min="13067" max="13313" width="9.140625" style="442"/>
    <col min="13314" max="13314" width="39.85546875" style="442" customWidth="1"/>
    <col min="13315" max="13315" width="19.140625" style="442" customWidth="1"/>
    <col min="13316" max="13316" width="11" style="442" customWidth="1"/>
    <col min="13317" max="13320" width="9.140625" style="442"/>
    <col min="13321" max="13321" width="11.5703125" style="442" customWidth="1"/>
    <col min="13322" max="13322" width="18.42578125" style="442" customWidth="1"/>
    <col min="13323" max="13569" width="9.140625" style="442"/>
    <col min="13570" max="13570" width="39.85546875" style="442" customWidth="1"/>
    <col min="13571" max="13571" width="19.140625" style="442" customWidth="1"/>
    <col min="13572" max="13572" width="11" style="442" customWidth="1"/>
    <col min="13573" max="13576" width="9.140625" style="442"/>
    <col min="13577" max="13577" width="11.5703125" style="442" customWidth="1"/>
    <col min="13578" max="13578" width="18.42578125" style="442" customWidth="1"/>
    <col min="13579" max="13825" width="9.140625" style="442"/>
    <col min="13826" max="13826" width="39.85546875" style="442" customWidth="1"/>
    <col min="13827" max="13827" width="19.140625" style="442" customWidth="1"/>
    <col min="13828" max="13828" width="11" style="442" customWidth="1"/>
    <col min="13829" max="13832" width="9.140625" style="442"/>
    <col min="13833" max="13833" width="11.5703125" style="442" customWidth="1"/>
    <col min="13834" max="13834" width="18.42578125" style="442" customWidth="1"/>
    <col min="13835" max="14081" width="9.140625" style="442"/>
    <col min="14082" max="14082" width="39.85546875" style="442" customWidth="1"/>
    <col min="14083" max="14083" width="19.140625" style="442" customWidth="1"/>
    <col min="14084" max="14084" width="11" style="442" customWidth="1"/>
    <col min="14085" max="14088" width="9.140625" style="442"/>
    <col min="14089" max="14089" width="11.5703125" style="442" customWidth="1"/>
    <col min="14090" max="14090" width="18.42578125" style="442" customWidth="1"/>
    <col min="14091" max="14337" width="9.140625" style="442"/>
    <col min="14338" max="14338" width="39.85546875" style="442" customWidth="1"/>
    <col min="14339" max="14339" width="19.140625" style="442" customWidth="1"/>
    <col min="14340" max="14340" width="11" style="442" customWidth="1"/>
    <col min="14341" max="14344" width="9.140625" style="442"/>
    <col min="14345" max="14345" width="11.5703125" style="442" customWidth="1"/>
    <col min="14346" max="14346" width="18.42578125" style="442" customWidth="1"/>
    <col min="14347" max="14593" width="9.140625" style="442"/>
    <col min="14594" max="14594" width="39.85546875" style="442" customWidth="1"/>
    <col min="14595" max="14595" width="19.140625" style="442" customWidth="1"/>
    <col min="14596" max="14596" width="11" style="442" customWidth="1"/>
    <col min="14597" max="14600" width="9.140625" style="442"/>
    <col min="14601" max="14601" width="11.5703125" style="442" customWidth="1"/>
    <col min="14602" max="14602" width="18.42578125" style="442" customWidth="1"/>
    <col min="14603" max="14849" width="9.140625" style="442"/>
    <col min="14850" max="14850" width="39.85546875" style="442" customWidth="1"/>
    <col min="14851" max="14851" width="19.140625" style="442" customWidth="1"/>
    <col min="14852" max="14852" width="11" style="442" customWidth="1"/>
    <col min="14853" max="14856" width="9.140625" style="442"/>
    <col min="14857" max="14857" width="11.5703125" style="442" customWidth="1"/>
    <col min="14858" max="14858" width="18.42578125" style="442" customWidth="1"/>
    <col min="14859" max="15105" width="9.140625" style="442"/>
    <col min="15106" max="15106" width="39.85546875" style="442" customWidth="1"/>
    <col min="15107" max="15107" width="19.140625" style="442" customWidth="1"/>
    <col min="15108" max="15108" width="11" style="442" customWidth="1"/>
    <col min="15109" max="15112" width="9.140625" style="442"/>
    <col min="15113" max="15113" width="11.5703125" style="442" customWidth="1"/>
    <col min="15114" max="15114" width="18.42578125" style="442" customWidth="1"/>
    <col min="15115" max="15361" width="9.140625" style="442"/>
    <col min="15362" max="15362" width="39.85546875" style="442" customWidth="1"/>
    <col min="15363" max="15363" width="19.140625" style="442" customWidth="1"/>
    <col min="15364" max="15364" width="11" style="442" customWidth="1"/>
    <col min="15365" max="15368" width="9.140625" style="442"/>
    <col min="15369" max="15369" width="11.5703125" style="442" customWidth="1"/>
    <col min="15370" max="15370" width="18.42578125" style="442" customWidth="1"/>
    <col min="15371" max="15617" width="9.140625" style="442"/>
    <col min="15618" max="15618" width="39.85546875" style="442" customWidth="1"/>
    <col min="15619" max="15619" width="19.140625" style="442" customWidth="1"/>
    <col min="15620" max="15620" width="11" style="442" customWidth="1"/>
    <col min="15621" max="15624" width="9.140625" style="442"/>
    <col min="15625" max="15625" width="11.5703125" style="442" customWidth="1"/>
    <col min="15626" max="15626" width="18.42578125" style="442" customWidth="1"/>
    <col min="15627" max="15873" width="9.140625" style="442"/>
    <col min="15874" max="15874" width="39.85546875" style="442" customWidth="1"/>
    <col min="15875" max="15875" width="19.140625" style="442" customWidth="1"/>
    <col min="15876" max="15876" width="11" style="442" customWidth="1"/>
    <col min="15877" max="15880" width="9.140625" style="442"/>
    <col min="15881" max="15881" width="11.5703125" style="442" customWidth="1"/>
    <col min="15882" max="15882" width="18.42578125" style="442" customWidth="1"/>
    <col min="15883" max="16129" width="9.140625" style="442"/>
    <col min="16130" max="16130" width="39.85546875" style="442" customWidth="1"/>
    <col min="16131" max="16131" width="19.140625" style="442" customWidth="1"/>
    <col min="16132" max="16132" width="11" style="442" customWidth="1"/>
    <col min="16133" max="16136" width="9.140625" style="442"/>
    <col min="16137" max="16137" width="11.5703125" style="442" customWidth="1"/>
    <col min="16138" max="16138" width="18.42578125" style="442" customWidth="1"/>
    <col min="16139" max="16384" width="9.140625" style="442"/>
  </cols>
  <sheetData>
    <row r="1" spans="1:12" x14ac:dyDescent="0.25">
      <c r="I1" s="667"/>
      <c r="J1" s="667"/>
    </row>
    <row r="3" spans="1:12" x14ac:dyDescent="0.25">
      <c r="A3" s="668" t="s">
        <v>662</v>
      </c>
      <c r="B3" s="668"/>
      <c r="C3" s="668"/>
      <c r="D3" s="668"/>
      <c r="E3" s="668"/>
      <c r="F3" s="668"/>
      <c r="G3" s="668"/>
      <c r="H3" s="668"/>
      <c r="I3" s="668"/>
      <c r="J3" s="668"/>
    </row>
    <row r="4" spans="1:12" ht="14.25" customHeight="1" x14ac:dyDescent="0.25">
      <c r="A4" s="669" t="s">
        <v>118</v>
      </c>
      <c r="B4" s="668"/>
      <c r="C4" s="668"/>
      <c r="D4" s="668"/>
      <c r="E4" s="668"/>
      <c r="F4" s="668"/>
      <c r="G4" s="668"/>
      <c r="H4" s="668"/>
      <c r="I4" s="668"/>
      <c r="J4" s="668"/>
    </row>
    <row r="5" spans="1:12" ht="48" customHeight="1" x14ac:dyDescent="0.25">
      <c r="A5" s="670" t="s">
        <v>304</v>
      </c>
      <c r="B5" s="670"/>
      <c r="C5" s="671" t="s">
        <v>453</v>
      </c>
      <c r="D5" s="671"/>
      <c r="E5" s="671"/>
      <c r="F5" s="671"/>
      <c r="G5" s="671"/>
      <c r="H5" s="671"/>
      <c r="I5" s="671"/>
      <c r="J5" s="671"/>
    </row>
    <row r="6" spans="1:12" ht="15.75" x14ac:dyDescent="0.25">
      <c r="A6" s="670" t="s">
        <v>468</v>
      </c>
      <c r="B6" s="670"/>
      <c r="C6" s="443" t="s">
        <v>157</v>
      </c>
      <c r="D6" s="443"/>
      <c r="E6" s="443"/>
      <c r="F6" s="443"/>
      <c r="G6" s="443"/>
      <c r="H6" s="443"/>
      <c r="I6" s="443"/>
      <c r="J6" s="443"/>
      <c r="K6" s="676"/>
    </row>
    <row r="7" spans="1:12" ht="15.75" x14ac:dyDescent="0.25">
      <c r="A7" s="670" t="s">
        <v>388</v>
      </c>
      <c r="B7" s="670"/>
      <c r="C7" s="443"/>
      <c r="D7" s="443"/>
      <c r="E7" s="443"/>
      <c r="F7" s="443"/>
      <c r="G7" s="443"/>
      <c r="H7" s="443"/>
      <c r="I7" s="443"/>
      <c r="J7" s="443"/>
      <c r="K7" s="676"/>
    </row>
    <row r="8" spans="1:12" ht="15.75" x14ac:dyDescent="0.25">
      <c r="A8" s="444"/>
      <c r="B8" s="444"/>
      <c r="C8" s="444"/>
      <c r="D8" s="444"/>
      <c r="E8" s="444"/>
      <c r="F8" s="444"/>
      <c r="G8" s="444"/>
      <c r="H8" s="444"/>
    </row>
    <row r="9" spans="1:12" x14ac:dyDescent="0.25">
      <c r="I9" s="445"/>
      <c r="J9" s="446"/>
    </row>
    <row r="11" spans="1:12" ht="25.5" x14ac:dyDescent="0.25">
      <c r="A11" s="447" t="s">
        <v>158</v>
      </c>
      <c r="B11" s="447" t="s">
        <v>389</v>
      </c>
      <c r="C11" s="447" t="s">
        <v>390</v>
      </c>
      <c r="D11" s="447" t="s">
        <v>391</v>
      </c>
      <c r="E11" s="447" t="s">
        <v>392</v>
      </c>
      <c r="F11" s="447" t="s">
        <v>393</v>
      </c>
      <c r="G11" s="447" t="s">
        <v>394</v>
      </c>
      <c r="H11" s="447" t="s">
        <v>394</v>
      </c>
      <c r="I11" s="447" t="s">
        <v>394</v>
      </c>
      <c r="J11" s="447" t="s">
        <v>395</v>
      </c>
    </row>
    <row r="12" spans="1:12" x14ac:dyDescent="0.25">
      <c r="A12" s="677" t="s">
        <v>387</v>
      </c>
      <c r="B12" s="677"/>
      <c r="C12" s="677"/>
      <c r="D12" s="677"/>
      <c r="E12" s="677"/>
      <c r="F12" s="677"/>
      <c r="G12" s="677"/>
      <c r="H12" s="677"/>
      <c r="I12" s="677"/>
      <c r="J12" s="677"/>
    </row>
    <row r="13" spans="1:12" ht="24.75" customHeight="1" x14ac:dyDescent="0.25">
      <c r="A13" s="677" t="s">
        <v>396</v>
      </c>
      <c r="B13" s="677"/>
      <c r="C13" s="677"/>
      <c r="D13" s="677"/>
      <c r="E13" s="677"/>
      <c r="F13" s="677"/>
      <c r="G13" s="677"/>
      <c r="H13" s="677"/>
      <c r="I13" s="677"/>
      <c r="J13" s="677"/>
    </row>
    <row r="14" spans="1:12" x14ac:dyDescent="0.25">
      <c r="A14" s="448" t="s">
        <v>469</v>
      </c>
      <c r="B14" s="449" t="s">
        <v>470</v>
      </c>
      <c r="C14" s="449"/>
      <c r="D14" s="449"/>
      <c r="E14" s="449"/>
      <c r="F14" s="449"/>
      <c r="G14" s="449"/>
      <c r="H14" s="449"/>
      <c r="I14" s="449"/>
      <c r="J14" s="449"/>
    </row>
    <row r="15" spans="1:12" x14ac:dyDescent="0.25">
      <c r="A15" s="448"/>
      <c r="B15" s="449"/>
      <c r="C15" s="449"/>
      <c r="D15" s="449"/>
      <c r="E15" s="449"/>
      <c r="F15" s="449"/>
      <c r="G15" s="449"/>
      <c r="H15" s="448"/>
      <c r="I15" s="448"/>
      <c r="J15" s="448"/>
    </row>
    <row r="16" spans="1:12" s="457" customFormat="1" ht="43.5" customHeight="1" x14ac:dyDescent="0.25">
      <c r="A16" s="450">
        <v>1</v>
      </c>
      <c r="B16" s="451" t="s">
        <v>471</v>
      </c>
      <c r="C16" s="450" t="s">
        <v>398</v>
      </c>
      <c r="D16" s="450" t="s">
        <v>225</v>
      </c>
      <c r="E16" s="452">
        <v>33</v>
      </c>
      <c r="F16" s="453">
        <v>24</v>
      </c>
      <c r="G16" s="452">
        <v>1</v>
      </c>
      <c r="H16" s="452">
        <v>1</v>
      </c>
      <c r="I16" s="452">
        <v>1</v>
      </c>
      <c r="J16" s="454">
        <f t="shared" ref="J16:J21" si="0">E16*F16*G16*H16*I16</f>
        <v>792</v>
      </c>
      <c r="K16" s="455"/>
      <c r="L16" s="456"/>
    </row>
    <row r="17" spans="1:12" s="457" customFormat="1" ht="45.75" customHeight="1" x14ac:dyDescent="0.25">
      <c r="A17" s="450">
        <v>2</v>
      </c>
      <c r="B17" s="451" t="s">
        <v>472</v>
      </c>
      <c r="C17" s="450" t="s">
        <v>397</v>
      </c>
      <c r="D17" s="450" t="s">
        <v>225</v>
      </c>
      <c r="E17" s="452">
        <v>11</v>
      </c>
      <c r="F17" s="453">
        <v>42</v>
      </c>
      <c r="G17" s="452">
        <v>1</v>
      </c>
      <c r="H17" s="452">
        <v>1</v>
      </c>
      <c r="I17" s="452">
        <v>1</v>
      </c>
      <c r="J17" s="454">
        <f>E17*F17*G17*H17*I17</f>
        <v>462</v>
      </c>
      <c r="K17" s="455"/>
      <c r="L17" s="456"/>
    </row>
    <row r="18" spans="1:12" s="457" customFormat="1" ht="52.5" customHeight="1" x14ac:dyDescent="0.25">
      <c r="A18" s="450">
        <v>3</v>
      </c>
      <c r="B18" s="458" t="s">
        <v>473</v>
      </c>
      <c r="C18" s="450" t="s">
        <v>474</v>
      </c>
      <c r="D18" s="450" t="s">
        <v>225</v>
      </c>
      <c r="E18" s="453">
        <v>10</v>
      </c>
      <c r="F18" s="453">
        <v>24</v>
      </c>
      <c r="G18" s="452">
        <v>1</v>
      </c>
      <c r="H18" s="452">
        <v>1</v>
      </c>
      <c r="I18" s="452">
        <v>1</v>
      </c>
      <c r="J18" s="454">
        <f t="shared" si="0"/>
        <v>240</v>
      </c>
      <c r="K18" s="459"/>
      <c r="L18" s="456"/>
    </row>
    <row r="19" spans="1:12" s="457" customFormat="1" ht="44.25" customHeight="1" x14ac:dyDescent="0.25">
      <c r="A19" s="450">
        <v>4</v>
      </c>
      <c r="B19" s="458" t="s">
        <v>475</v>
      </c>
      <c r="C19" s="453" t="s">
        <v>476</v>
      </c>
      <c r="D19" s="453" t="s">
        <v>477</v>
      </c>
      <c r="E19" s="453">
        <v>9</v>
      </c>
      <c r="F19" s="453">
        <v>142</v>
      </c>
      <c r="G19" s="452">
        <v>1</v>
      </c>
      <c r="H19" s="452">
        <v>1</v>
      </c>
      <c r="I19" s="452">
        <v>1</v>
      </c>
      <c r="J19" s="454">
        <f t="shared" si="0"/>
        <v>1278</v>
      </c>
      <c r="K19" s="460"/>
      <c r="L19" s="456"/>
    </row>
    <row r="20" spans="1:12" s="457" customFormat="1" ht="44.25" customHeight="1" x14ac:dyDescent="0.25">
      <c r="A20" s="450">
        <v>5</v>
      </c>
      <c r="B20" s="458" t="s">
        <v>478</v>
      </c>
      <c r="C20" s="453" t="s">
        <v>476</v>
      </c>
      <c r="D20" s="453" t="s">
        <v>477</v>
      </c>
      <c r="E20" s="453">
        <v>1</v>
      </c>
      <c r="F20" s="453">
        <v>142</v>
      </c>
      <c r="G20" s="452">
        <v>1</v>
      </c>
      <c r="H20" s="452">
        <v>1</v>
      </c>
      <c r="I20" s="452">
        <v>1</v>
      </c>
      <c r="J20" s="454">
        <f t="shared" si="0"/>
        <v>142</v>
      </c>
      <c r="K20" s="460"/>
      <c r="L20" s="456"/>
    </row>
    <row r="21" spans="1:12" x14ac:dyDescent="0.25">
      <c r="A21" s="450">
        <v>6</v>
      </c>
      <c r="B21" s="461" t="s">
        <v>383</v>
      </c>
      <c r="C21" s="453" t="s">
        <v>399</v>
      </c>
      <c r="D21" s="453" t="s">
        <v>384</v>
      </c>
      <c r="E21" s="453">
        <v>44</v>
      </c>
      <c r="F21" s="453">
        <v>7</v>
      </c>
      <c r="G21" s="452">
        <v>1</v>
      </c>
      <c r="H21" s="452">
        <v>1</v>
      </c>
      <c r="I21" s="452">
        <v>1</v>
      </c>
      <c r="J21" s="454">
        <f t="shared" si="0"/>
        <v>308</v>
      </c>
    </row>
    <row r="22" spans="1:12" ht="15" customHeight="1" x14ac:dyDescent="0.25">
      <c r="A22" s="462" t="s">
        <v>479</v>
      </c>
      <c r="B22" s="463"/>
      <c r="C22" s="463"/>
      <c r="D22" s="463"/>
      <c r="E22" s="463"/>
      <c r="F22" s="463"/>
      <c r="G22" s="464"/>
      <c r="H22" s="464"/>
      <c r="I22" s="464"/>
      <c r="J22" s="465">
        <f>SUM(J16:J21)*1.2</f>
        <v>3866.4</v>
      </c>
    </row>
    <row r="23" spans="1:12" x14ac:dyDescent="0.25">
      <c r="A23" s="466" t="s">
        <v>480</v>
      </c>
      <c r="B23" s="467" t="s">
        <v>481</v>
      </c>
      <c r="C23" s="468"/>
      <c r="D23" s="468"/>
      <c r="E23" s="468"/>
      <c r="F23" s="468"/>
      <c r="G23" s="469"/>
      <c r="H23" s="469"/>
      <c r="I23" s="469"/>
      <c r="J23" s="452"/>
    </row>
    <row r="24" spans="1:12" s="457" customFormat="1" ht="85.5" customHeight="1" x14ac:dyDescent="0.25">
      <c r="A24" s="452">
        <v>7</v>
      </c>
      <c r="B24" s="458" t="s">
        <v>482</v>
      </c>
      <c r="C24" s="672" t="s">
        <v>483</v>
      </c>
      <c r="D24" s="673"/>
      <c r="E24" s="674"/>
      <c r="F24" s="470">
        <f>J22</f>
        <v>3866.4</v>
      </c>
      <c r="G24" s="452">
        <v>8.7499999999999994E-2</v>
      </c>
      <c r="H24" s="452">
        <v>1</v>
      </c>
      <c r="I24" s="452">
        <v>1</v>
      </c>
      <c r="J24" s="471">
        <f>F24*G24</f>
        <v>338.31</v>
      </c>
    </row>
    <row r="25" spans="1:12" s="457" customFormat="1" ht="36" customHeight="1" x14ac:dyDescent="0.25">
      <c r="A25" s="452">
        <v>8</v>
      </c>
      <c r="B25" s="458" t="s">
        <v>400</v>
      </c>
      <c r="C25" s="672" t="s">
        <v>484</v>
      </c>
      <c r="D25" s="673"/>
      <c r="E25" s="674"/>
      <c r="F25" s="472">
        <f>J22+J24</f>
        <v>4204.7</v>
      </c>
      <c r="G25" s="452">
        <v>0.06</v>
      </c>
      <c r="H25" s="452">
        <v>2.5</v>
      </c>
      <c r="I25" s="452">
        <v>1</v>
      </c>
      <c r="J25" s="471">
        <f>F25*G25*H25*I25</f>
        <v>630.71</v>
      </c>
    </row>
    <row r="26" spans="1:12" s="457" customFormat="1" ht="58.5" customHeight="1" x14ac:dyDescent="0.25">
      <c r="A26" s="452">
        <v>9</v>
      </c>
      <c r="B26" s="458" t="s">
        <v>485</v>
      </c>
      <c r="C26" s="672" t="s">
        <v>486</v>
      </c>
      <c r="D26" s="673"/>
      <c r="E26" s="674"/>
      <c r="F26" s="472">
        <f>F25</f>
        <v>4204.7</v>
      </c>
      <c r="G26" s="452">
        <v>0.36399999999999999</v>
      </c>
      <c r="H26" s="452">
        <v>1</v>
      </c>
      <c r="I26" s="452">
        <v>1</v>
      </c>
      <c r="J26" s="471">
        <f>F26*G26*H26*I26</f>
        <v>1530.51</v>
      </c>
    </row>
    <row r="27" spans="1:12" ht="15" customHeight="1" x14ac:dyDescent="0.25">
      <c r="A27" s="462" t="s">
        <v>401</v>
      </c>
      <c r="B27" s="463"/>
      <c r="C27" s="463"/>
      <c r="D27" s="463"/>
      <c r="E27" s="463"/>
      <c r="F27" s="463"/>
      <c r="G27" s="464"/>
      <c r="H27" s="464"/>
      <c r="I27" s="464"/>
      <c r="J27" s="473">
        <f>J24+J25+J26</f>
        <v>2499.5300000000002</v>
      </c>
    </row>
    <row r="28" spans="1:12" x14ac:dyDescent="0.25">
      <c r="A28" s="466" t="s">
        <v>487</v>
      </c>
      <c r="B28" s="467" t="s">
        <v>488</v>
      </c>
      <c r="C28" s="468"/>
      <c r="D28" s="468"/>
      <c r="E28" s="468"/>
      <c r="F28" s="468"/>
      <c r="G28" s="469"/>
      <c r="H28" s="474"/>
      <c r="I28" s="474"/>
      <c r="J28" s="475"/>
    </row>
    <row r="29" spans="1:12" ht="38.450000000000003" customHeight="1" x14ac:dyDescent="0.25">
      <c r="A29" s="452">
        <v>10</v>
      </c>
      <c r="B29" s="458" t="s">
        <v>489</v>
      </c>
      <c r="C29" s="453" t="s">
        <v>490</v>
      </c>
      <c r="D29" s="453" t="s">
        <v>402</v>
      </c>
      <c r="E29" s="453">
        <v>33</v>
      </c>
      <c r="F29" s="453">
        <v>8</v>
      </c>
      <c r="G29" s="452">
        <v>1</v>
      </c>
      <c r="H29" s="452">
        <v>1</v>
      </c>
      <c r="I29" s="452">
        <v>1</v>
      </c>
      <c r="J29" s="471">
        <f>E29*F29*G29</f>
        <v>264</v>
      </c>
    </row>
    <row r="30" spans="1:12" ht="38.450000000000003" customHeight="1" x14ac:dyDescent="0.25">
      <c r="A30" s="452">
        <v>11</v>
      </c>
      <c r="B30" s="458" t="s">
        <v>491</v>
      </c>
      <c r="C30" s="453" t="s">
        <v>492</v>
      </c>
      <c r="D30" s="453" t="s">
        <v>402</v>
      </c>
      <c r="E30" s="453">
        <v>11</v>
      </c>
      <c r="F30" s="453">
        <v>14</v>
      </c>
      <c r="G30" s="452">
        <v>1</v>
      </c>
      <c r="H30" s="452">
        <v>1</v>
      </c>
      <c r="I30" s="452">
        <v>1</v>
      </c>
      <c r="J30" s="471">
        <f>E30*F30*G30</f>
        <v>154</v>
      </c>
    </row>
    <row r="31" spans="1:12" ht="26.25" thickBot="1" x14ac:dyDescent="0.3">
      <c r="A31" s="452">
        <v>12</v>
      </c>
      <c r="B31" s="476" t="s">
        <v>493</v>
      </c>
      <c r="C31" s="453" t="s">
        <v>494</v>
      </c>
      <c r="D31" s="453" t="s">
        <v>423</v>
      </c>
      <c r="E31" s="453">
        <v>1</v>
      </c>
      <c r="F31" s="453">
        <v>41</v>
      </c>
      <c r="G31" s="452">
        <v>1</v>
      </c>
      <c r="H31" s="452">
        <v>1</v>
      </c>
      <c r="I31" s="452">
        <v>1</v>
      </c>
      <c r="J31" s="471">
        <f>E31*F31*G31</f>
        <v>41</v>
      </c>
    </row>
    <row r="32" spans="1:12" ht="15.75" thickBot="1" x14ac:dyDescent="0.3">
      <c r="A32" s="452">
        <v>13</v>
      </c>
      <c r="B32" s="476" t="s">
        <v>495</v>
      </c>
      <c r="C32" s="453" t="s">
        <v>496</v>
      </c>
      <c r="D32" s="453" t="s">
        <v>497</v>
      </c>
      <c r="E32" s="453">
        <v>10</v>
      </c>
      <c r="F32" s="453">
        <v>6</v>
      </c>
      <c r="G32" s="452">
        <v>1</v>
      </c>
      <c r="H32" s="452">
        <v>1</v>
      </c>
      <c r="I32" s="452">
        <v>1</v>
      </c>
      <c r="J32" s="471">
        <f>E32*F32*G32</f>
        <v>60</v>
      </c>
    </row>
    <row r="33" spans="1:14" ht="15.75" thickBot="1" x14ac:dyDescent="0.3">
      <c r="A33" s="452">
        <v>14</v>
      </c>
      <c r="B33" s="476" t="s">
        <v>498</v>
      </c>
      <c r="C33" s="453" t="s">
        <v>499</v>
      </c>
      <c r="D33" s="477" t="s">
        <v>500</v>
      </c>
      <c r="E33" s="453">
        <v>1</v>
      </c>
      <c r="F33" s="453">
        <v>19</v>
      </c>
      <c r="G33" s="452">
        <v>1</v>
      </c>
      <c r="H33" s="452">
        <v>1</v>
      </c>
      <c r="I33" s="452">
        <v>1</v>
      </c>
      <c r="J33" s="471">
        <f>PRODUCT(E33:F33)</f>
        <v>19</v>
      </c>
      <c r="K33" s="478"/>
    </row>
    <row r="34" spans="1:14" ht="15.75" thickBot="1" x14ac:dyDescent="0.3">
      <c r="A34" s="452">
        <v>15</v>
      </c>
      <c r="B34" s="476" t="s">
        <v>501</v>
      </c>
      <c r="C34" s="453" t="s">
        <v>426</v>
      </c>
      <c r="D34" s="453" t="s">
        <v>424</v>
      </c>
      <c r="E34" s="453">
        <v>1</v>
      </c>
      <c r="F34" s="453">
        <v>7</v>
      </c>
      <c r="G34" s="452">
        <v>1</v>
      </c>
      <c r="H34" s="452">
        <v>1</v>
      </c>
      <c r="I34" s="452">
        <v>1</v>
      </c>
      <c r="J34" s="471">
        <f t="shared" ref="J34:J39" si="1">PRODUCT(E34:G34)</f>
        <v>7</v>
      </c>
    </row>
    <row r="35" spans="1:14" ht="15.75" thickBot="1" x14ac:dyDescent="0.3">
      <c r="A35" s="452">
        <v>16</v>
      </c>
      <c r="B35" s="476" t="s">
        <v>502</v>
      </c>
      <c r="C35" s="453" t="s">
        <v>503</v>
      </c>
      <c r="D35" s="452" t="s">
        <v>385</v>
      </c>
      <c r="E35" s="453">
        <v>1</v>
      </c>
      <c r="F35" s="453">
        <v>200</v>
      </c>
      <c r="G35" s="452">
        <v>1</v>
      </c>
      <c r="H35" s="452">
        <v>1</v>
      </c>
      <c r="I35" s="452">
        <v>1</v>
      </c>
      <c r="J35" s="471">
        <f t="shared" si="1"/>
        <v>200</v>
      </c>
    </row>
    <row r="36" spans="1:14" ht="26.25" thickBot="1" x14ac:dyDescent="0.3">
      <c r="A36" s="452">
        <v>17</v>
      </c>
      <c r="B36" s="476" t="s">
        <v>504</v>
      </c>
      <c r="C36" s="453" t="s">
        <v>505</v>
      </c>
      <c r="D36" s="453" t="s">
        <v>385</v>
      </c>
      <c r="E36" s="453">
        <v>1</v>
      </c>
      <c r="F36" s="450">
        <v>64</v>
      </c>
      <c r="G36" s="452">
        <v>1</v>
      </c>
      <c r="H36" s="452">
        <v>1</v>
      </c>
      <c r="I36" s="452">
        <v>1</v>
      </c>
      <c r="J36" s="471">
        <f t="shared" si="1"/>
        <v>64</v>
      </c>
    </row>
    <row r="37" spans="1:14" ht="26.25" thickBot="1" x14ac:dyDescent="0.3">
      <c r="A37" s="452">
        <v>18</v>
      </c>
      <c r="B37" s="476" t="s">
        <v>506</v>
      </c>
      <c r="C37" s="453" t="s">
        <v>507</v>
      </c>
      <c r="D37" s="453" t="s">
        <v>385</v>
      </c>
      <c r="E37" s="453">
        <v>1</v>
      </c>
      <c r="F37" s="453">
        <v>77</v>
      </c>
      <c r="G37" s="452">
        <v>1</v>
      </c>
      <c r="H37" s="452">
        <v>1</v>
      </c>
      <c r="I37" s="452">
        <v>1</v>
      </c>
      <c r="J37" s="471">
        <f t="shared" si="1"/>
        <v>77</v>
      </c>
    </row>
    <row r="38" spans="1:14" ht="26.25" thickBot="1" x14ac:dyDescent="0.3">
      <c r="A38" s="452">
        <v>19</v>
      </c>
      <c r="B38" s="476" t="s">
        <v>508</v>
      </c>
      <c r="C38" s="453" t="s">
        <v>503</v>
      </c>
      <c r="D38" s="453" t="s">
        <v>385</v>
      </c>
      <c r="E38" s="453">
        <v>1</v>
      </c>
      <c r="F38" s="453">
        <v>200</v>
      </c>
      <c r="G38" s="452">
        <v>1</v>
      </c>
      <c r="H38" s="452">
        <v>1</v>
      </c>
      <c r="I38" s="452">
        <v>1</v>
      </c>
      <c r="J38" s="471">
        <f t="shared" si="1"/>
        <v>200</v>
      </c>
    </row>
    <row r="39" spans="1:14" ht="26.25" thickBot="1" x14ac:dyDescent="0.3">
      <c r="A39" s="452">
        <v>20</v>
      </c>
      <c r="B39" s="476" t="s">
        <v>509</v>
      </c>
      <c r="C39" s="453" t="s">
        <v>503</v>
      </c>
      <c r="D39" s="453" t="s">
        <v>385</v>
      </c>
      <c r="E39" s="453">
        <v>1</v>
      </c>
      <c r="F39" s="453">
        <v>200</v>
      </c>
      <c r="G39" s="452">
        <v>1</v>
      </c>
      <c r="H39" s="452">
        <v>1</v>
      </c>
      <c r="I39" s="452">
        <v>1</v>
      </c>
      <c r="J39" s="471">
        <f t="shared" si="1"/>
        <v>200</v>
      </c>
    </row>
    <row r="40" spans="1:14" ht="26.25" thickBot="1" x14ac:dyDescent="0.3">
      <c r="A40" s="452">
        <v>21</v>
      </c>
      <c r="B40" s="476" t="s">
        <v>510</v>
      </c>
      <c r="C40" s="453" t="s">
        <v>503</v>
      </c>
      <c r="D40" s="452" t="s">
        <v>385</v>
      </c>
      <c r="E40" s="453">
        <v>1</v>
      </c>
      <c r="F40" s="453">
        <v>200</v>
      </c>
      <c r="G40" s="452">
        <v>1</v>
      </c>
      <c r="H40" s="452">
        <v>1</v>
      </c>
      <c r="I40" s="452">
        <v>1</v>
      </c>
      <c r="J40" s="471">
        <f>E40*F40*G40</f>
        <v>200</v>
      </c>
    </row>
    <row r="41" spans="1:14" ht="21.6" customHeight="1" thickBot="1" x14ac:dyDescent="0.3">
      <c r="A41" s="452">
        <v>22</v>
      </c>
      <c r="B41" s="476" t="s">
        <v>511</v>
      </c>
      <c r="C41" s="453" t="s">
        <v>507</v>
      </c>
      <c r="D41" s="479" t="s">
        <v>385</v>
      </c>
      <c r="E41" s="453">
        <v>1</v>
      </c>
      <c r="F41" s="450">
        <v>77</v>
      </c>
      <c r="G41" s="479">
        <v>1</v>
      </c>
      <c r="H41" s="452">
        <v>1</v>
      </c>
      <c r="I41" s="452">
        <v>1</v>
      </c>
      <c r="J41" s="480">
        <f>PRODUCT(E41,F41,G41)</f>
        <v>77</v>
      </c>
    </row>
    <row r="42" spans="1:14" ht="29.1" customHeight="1" thickBot="1" x14ac:dyDescent="0.3">
      <c r="A42" s="452">
        <v>23</v>
      </c>
      <c r="B42" s="476" t="s">
        <v>512</v>
      </c>
      <c r="C42" s="453" t="s">
        <v>507</v>
      </c>
      <c r="D42" s="479" t="s">
        <v>385</v>
      </c>
      <c r="E42" s="453">
        <v>1</v>
      </c>
      <c r="F42" s="450">
        <v>77</v>
      </c>
      <c r="G42" s="479">
        <v>1</v>
      </c>
      <c r="H42" s="452">
        <v>1</v>
      </c>
      <c r="I42" s="452">
        <v>1</v>
      </c>
      <c r="J42" s="480">
        <f>PRODUCT(E42,F42,G42)</f>
        <v>77</v>
      </c>
    </row>
    <row r="43" spans="1:14" ht="15.75" thickBot="1" x14ac:dyDescent="0.3">
      <c r="A43" s="452">
        <v>24</v>
      </c>
      <c r="B43" s="476" t="s">
        <v>513</v>
      </c>
      <c r="C43" s="453" t="s">
        <v>507</v>
      </c>
      <c r="D43" s="453" t="s">
        <v>385</v>
      </c>
      <c r="E43" s="453">
        <v>1</v>
      </c>
      <c r="F43" s="450">
        <v>77</v>
      </c>
      <c r="G43" s="481">
        <v>1</v>
      </c>
      <c r="H43" s="481">
        <v>1</v>
      </c>
      <c r="I43" s="481">
        <v>1</v>
      </c>
      <c r="J43" s="482">
        <f>PRODUCT(E43,F43,G43,H43,I43)</f>
        <v>77</v>
      </c>
    </row>
    <row r="44" spans="1:14" ht="26.25" thickBot="1" x14ac:dyDescent="0.3">
      <c r="A44" s="452">
        <v>25</v>
      </c>
      <c r="B44" s="476" t="s">
        <v>514</v>
      </c>
      <c r="C44" s="453" t="s">
        <v>505</v>
      </c>
      <c r="D44" s="453" t="s">
        <v>385</v>
      </c>
      <c r="E44" s="453">
        <v>1</v>
      </c>
      <c r="F44" s="450">
        <v>64</v>
      </c>
      <c r="G44" s="481">
        <v>1</v>
      </c>
      <c r="H44" s="481">
        <v>1</v>
      </c>
      <c r="I44" s="481">
        <v>1</v>
      </c>
      <c r="J44" s="482">
        <f>PRODUCT(E44,F44,G44,H44,I44)</f>
        <v>64</v>
      </c>
    </row>
    <row r="45" spans="1:14" ht="15.75" thickBot="1" x14ac:dyDescent="0.3">
      <c r="A45" s="452">
        <v>26</v>
      </c>
      <c r="B45" s="476" t="s">
        <v>515</v>
      </c>
      <c r="C45" s="453" t="s">
        <v>507</v>
      </c>
      <c r="D45" s="453" t="s">
        <v>385</v>
      </c>
      <c r="E45" s="453">
        <v>1</v>
      </c>
      <c r="F45" s="453">
        <v>77</v>
      </c>
      <c r="G45" s="481">
        <v>1</v>
      </c>
      <c r="H45" s="481">
        <v>1</v>
      </c>
      <c r="I45" s="481">
        <v>1</v>
      </c>
      <c r="J45" s="482">
        <f>PRODUCT(E45,F45,G45,H45,I45)</f>
        <v>77</v>
      </c>
    </row>
    <row r="46" spans="1:14" ht="25.5" x14ac:dyDescent="0.25">
      <c r="A46" s="452">
        <v>27</v>
      </c>
      <c r="B46" s="458" t="s">
        <v>403</v>
      </c>
      <c r="C46" s="453" t="s">
        <v>404</v>
      </c>
      <c r="D46" s="452" t="s">
        <v>386</v>
      </c>
      <c r="E46" s="447">
        <v>1</v>
      </c>
      <c r="F46" s="447">
        <v>262</v>
      </c>
      <c r="G46" s="481">
        <v>1</v>
      </c>
      <c r="H46" s="481">
        <v>1</v>
      </c>
      <c r="I46" s="481">
        <v>1</v>
      </c>
      <c r="J46" s="483">
        <f>PRODUCT(E46:I46)</f>
        <v>262</v>
      </c>
    </row>
    <row r="47" spans="1:14" s="457" customFormat="1" ht="45" customHeight="1" x14ac:dyDescent="0.25">
      <c r="A47" s="452">
        <v>28</v>
      </c>
      <c r="B47" s="458" t="s">
        <v>516</v>
      </c>
      <c r="C47" s="453" t="s">
        <v>496</v>
      </c>
      <c r="D47" s="477" t="s">
        <v>517</v>
      </c>
      <c r="E47" s="477">
        <v>18</v>
      </c>
      <c r="F47" s="453">
        <v>6</v>
      </c>
      <c r="G47" s="452">
        <v>1</v>
      </c>
      <c r="H47" s="452">
        <v>1</v>
      </c>
      <c r="I47" s="452">
        <v>1</v>
      </c>
      <c r="J47" s="471">
        <f>E47*F47*G47</f>
        <v>108</v>
      </c>
      <c r="K47" s="484"/>
    </row>
    <row r="48" spans="1:14" s="457" customFormat="1" ht="25.5" x14ac:dyDescent="0.25">
      <c r="A48" s="452">
        <v>29</v>
      </c>
      <c r="B48" s="458" t="s">
        <v>518</v>
      </c>
      <c r="C48" s="453" t="s">
        <v>499</v>
      </c>
      <c r="D48" s="477" t="s">
        <v>500</v>
      </c>
      <c r="E48" s="453">
        <v>9</v>
      </c>
      <c r="F48" s="453">
        <v>19</v>
      </c>
      <c r="G48" s="452">
        <v>1</v>
      </c>
      <c r="H48" s="452">
        <v>1</v>
      </c>
      <c r="I48" s="452">
        <v>1</v>
      </c>
      <c r="J48" s="471">
        <f>E48*F48*G48</f>
        <v>171</v>
      </c>
      <c r="K48" s="478"/>
      <c r="N48" s="485"/>
    </row>
    <row r="49" spans="1:15" s="457" customFormat="1" ht="67.5" customHeight="1" x14ac:dyDescent="0.25">
      <c r="A49" s="452">
        <v>30</v>
      </c>
      <c r="B49" s="458" t="s">
        <v>519</v>
      </c>
      <c r="C49" s="453" t="s">
        <v>520</v>
      </c>
      <c r="D49" s="453" t="s">
        <v>405</v>
      </c>
      <c r="E49" s="453">
        <v>1</v>
      </c>
      <c r="F49" s="453">
        <v>108</v>
      </c>
      <c r="G49" s="452">
        <v>1</v>
      </c>
      <c r="H49" s="452">
        <v>1</v>
      </c>
      <c r="I49" s="452">
        <v>1</v>
      </c>
      <c r="J49" s="471">
        <f>PRODUCT(E49:F49)</f>
        <v>108</v>
      </c>
      <c r="N49" s="486"/>
    </row>
    <row r="50" spans="1:15" s="457" customFormat="1" ht="42.75" customHeight="1" x14ac:dyDescent="0.25">
      <c r="A50" s="452">
        <v>31</v>
      </c>
      <c r="B50" s="458" t="s">
        <v>521</v>
      </c>
      <c r="C50" s="453" t="s">
        <v>426</v>
      </c>
      <c r="D50" s="477" t="s">
        <v>422</v>
      </c>
      <c r="E50" s="477">
        <v>9</v>
      </c>
      <c r="F50" s="453">
        <v>7</v>
      </c>
      <c r="G50" s="452">
        <v>1</v>
      </c>
      <c r="H50" s="452">
        <v>1</v>
      </c>
      <c r="I50" s="452">
        <v>1</v>
      </c>
      <c r="J50" s="471">
        <f t="shared" ref="J50:J55" si="2">PRODUCT(E50:G50)</f>
        <v>63</v>
      </c>
      <c r="K50" s="484"/>
    </row>
    <row r="51" spans="1:15" s="457" customFormat="1" ht="66" customHeight="1" x14ac:dyDescent="0.25">
      <c r="A51" s="452">
        <v>32</v>
      </c>
      <c r="B51" s="487" t="s">
        <v>522</v>
      </c>
      <c r="C51" s="453" t="s">
        <v>425</v>
      </c>
      <c r="D51" s="453" t="s">
        <v>385</v>
      </c>
      <c r="E51" s="453">
        <v>3</v>
      </c>
      <c r="F51" s="453">
        <v>34</v>
      </c>
      <c r="G51" s="452">
        <v>1</v>
      </c>
      <c r="H51" s="452">
        <v>1</v>
      </c>
      <c r="I51" s="452">
        <v>1</v>
      </c>
      <c r="J51" s="471">
        <f t="shared" si="2"/>
        <v>102</v>
      </c>
    </row>
    <row r="52" spans="1:15" s="457" customFormat="1" ht="60.75" customHeight="1" x14ac:dyDescent="0.25">
      <c r="A52" s="452">
        <v>33</v>
      </c>
      <c r="B52" s="458" t="s">
        <v>523</v>
      </c>
      <c r="C52" s="453" t="s">
        <v>425</v>
      </c>
      <c r="D52" s="453" t="s">
        <v>385</v>
      </c>
      <c r="E52" s="453">
        <v>9</v>
      </c>
      <c r="F52" s="453">
        <v>34</v>
      </c>
      <c r="G52" s="452">
        <v>1</v>
      </c>
      <c r="H52" s="452">
        <v>1</v>
      </c>
      <c r="I52" s="452">
        <v>1</v>
      </c>
      <c r="J52" s="471">
        <f t="shared" si="2"/>
        <v>306</v>
      </c>
    </row>
    <row r="53" spans="1:15" s="457" customFormat="1" ht="60.75" customHeight="1" x14ac:dyDescent="0.25">
      <c r="A53" s="452">
        <v>34</v>
      </c>
      <c r="B53" s="458" t="s">
        <v>524</v>
      </c>
      <c r="C53" s="453" t="s">
        <v>425</v>
      </c>
      <c r="D53" s="453" t="s">
        <v>385</v>
      </c>
      <c r="E53" s="453">
        <v>9</v>
      </c>
      <c r="F53" s="453">
        <v>34</v>
      </c>
      <c r="G53" s="452">
        <v>1</v>
      </c>
      <c r="H53" s="452">
        <v>1</v>
      </c>
      <c r="I53" s="452">
        <v>1</v>
      </c>
      <c r="J53" s="471">
        <f>PRODUCT(E53:G53)</f>
        <v>306</v>
      </c>
    </row>
    <row r="54" spans="1:15" s="457" customFormat="1" ht="60.75" customHeight="1" x14ac:dyDescent="0.25">
      <c r="A54" s="452">
        <v>35</v>
      </c>
      <c r="B54" s="488" t="s">
        <v>525</v>
      </c>
      <c r="C54" s="453" t="s">
        <v>425</v>
      </c>
      <c r="D54" s="453" t="s">
        <v>385</v>
      </c>
      <c r="E54" s="453">
        <v>9</v>
      </c>
      <c r="F54" s="453">
        <v>34</v>
      </c>
      <c r="G54" s="452">
        <v>1</v>
      </c>
      <c r="H54" s="452">
        <v>1</v>
      </c>
      <c r="I54" s="452">
        <v>1</v>
      </c>
      <c r="J54" s="471">
        <f>PRODUCT(E54:G54)</f>
        <v>306</v>
      </c>
    </row>
    <row r="55" spans="1:15" s="457" customFormat="1" ht="72.75" customHeight="1" x14ac:dyDescent="0.25">
      <c r="A55" s="452">
        <v>36</v>
      </c>
      <c r="B55" s="458" t="s">
        <v>526</v>
      </c>
      <c r="C55" s="453" t="s">
        <v>425</v>
      </c>
      <c r="D55" s="453" t="s">
        <v>385</v>
      </c>
      <c r="E55" s="453">
        <v>9</v>
      </c>
      <c r="F55" s="453">
        <v>34</v>
      </c>
      <c r="G55" s="452">
        <v>1</v>
      </c>
      <c r="H55" s="452">
        <v>1</v>
      </c>
      <c r="I55" s="452">
        <v>1</v>
      </c>
      <c r="J55" s="471">
        <f t="shared" si="2"/>
        <v>306</v>
      </c>
      <c r="O55" s="486"/>
    </row>
    <row r="56" spans="1:15" s="457" customFormat="1" ht="53.25" customHeight="1" x14ac:dyDescent="0.25">
      <c r="A56" s="452">
        <v>37</v>
      </c>
      <c r="B56" s="458" t="s">
        <v>527</v>
      </c>
      <c r="C56" s="453" t="s">
        <v>404</v>
      </c>
      <c r="D56" s="452" t="s">
        <v>386</v>
      </c>
      <c r="E56" s="453">
        <v>1</v>
      </c>
      <c r="F56" s="452">
        <v>262</v>
      </c>
      <c r="G56" s="452">
        <v>1</v>
      </c>
      <c r="H56" s="452">
        <v>1</v>
      </c>
      <c r="I56" s="452">
        <v>1</v>
      </c>
      <c r="J56" s="471">
        <f>E56*F56*G56</f>
        <v>262</v>
      </c>
    </row>
    <row r="57" spans="1:15" s="457" customFormat="1" ht="57" customHeight="1" x14ac:dyDescent="0.25">
      <c r="A57" s="452">
        <v>38</v>
      </c>
      <c r="B57" s="489" t="s">
        <v>528</v>
      </c>
      <c r="C57" s="450" t="s">
        <v>427</v>
      </c>
      <c r="D57" s="479" t="s">
        <v>385</v>
      </c>
      <c r="E57" s="450">
        <v>9</v>
      </c>
      <c r="F57" s="450">
        <v>64</v>
      </c>
      <c r="G57" s="479">
        <v>1</v>
      </c>
      <c r="H57" s="452">
        <v>1</v>
      </c>
      <c r="I57" s="452">
        <v>1</v>
      </c>
      <c r="J57" s="480">
        <f>PRODUCT(E57,F57,G57)</f>
        <v>576</v>
      </c>
    </row>
    <row r="58" spans="1:15" s="457" customFormat="1" ht="59.25" customHeight="1" x14ac:dyDescent="0.25">
      <c r="A58" s="452">
        <v>39</v>
      </c>
      <c r="B58" s="458" t="s">
        <v>529</v>
      </c>
      <c r="C58" s="450" t="s">
        <v>427</v>
      </c>
      <c r="D58" s="479" t="s">
        <v>385</v>
      </c>
      <c r="E58" s="450">
        <v>9</v>
      </c>
      <c r="F58" s="450">
        <v>64</v>
      </c>
      <c r="G58" s="479">
        <v>1</v>
      </c>
      <c r="H58" s="452">
        <v>1</v>
      </c>
      <c r="I58" s="452">
        <v>1</v>
      </c>
      <c r="J58" s="471">
        <f>PRODUCT(E58,F58,G58)</f>
        <v>576</v>
      </c>
    </row>
    <row r="59" spans="1:15" ht="58.5" customHeight="1" x14ac:dyDescent="0.25">
      <c r="A59" s="452">
        <v>40</v>
      </c>
      <c r="B59" s="490" t="s">
        <v>530</v>
      </c>
      <c r="C59" s="477" t="s">
        <v>531</v>
      </c>
      <c r="D59" s="453" t="s">
        <v>385</v>
      </c>
      <c r="E59" s="453">
        <v>1</v>
      </c>
      <c r="F59" s="477">
        <v>45</v>
      </c>
      <c r="G59" s="481">
        <v>1</v>
      </c>
      <c r="H59" s="481">
        <v>1</v>
      </c>
      <c r="I59" s="481">
        <v>1</v>
      </c>
      <c r="J59" s="483">
        <f>PRODUCT(E59,F59,G59,H59,I59)</f>
        <v>45</v>
      </c>
      <c r="K59" s="484"/>
    </row>
    <row r="60" spans="1:15" ht="58.5" customHeight="1" x14ac:dyDescent="0.25">
      <c r="A60" s="452">
        <v>41</v>
      </c>
      <c r="B60" s="490" t="s">
        <v>532</v>
      </c>
      <c r="C60" s="453" t="s">
        <v>425</v>
      </c>
      <c r="D60" s="453" t="s">
        <v>385</v>
      </c>
      <c r="E60" s="447">
        <v>9</v>
      </c>
      <c r="F60" s="453">
        <v>34</v>
      </c>
      <c r="G60" s="481">
        <v>1</v>
      </c>
      <c r="H60" s="481">
        <v>1</v>
      </c>
      <c r="I60" s="481">
        <v>1</v>
      </c>
      <c r="J60" s="482">
        <f>PRODUCT(E60,F60,G60,H60,I60)</f>
        <v>306</v>
      </c>
    </row>
    <row r="61" spans="1:15" ht="58.5" customHeight="1" x14ac:dyDescent="0.25">
      <c r="A61" s="452">
        <v>42</v>
      </c>
      <c r="B61" s="490" t="s">
        <v>533</v>
      </c>
      <c r="C61" s="453" t="s">
        <v>425</v>
      </c>
      <c r="D61" s="453" t="s">
        <v>385</v>
      </c>
      <c r="E61" s="447">
        <v>9</v>
      </c>
      <c r="F61" s="453">
        <v>34</v>
      </c>
      <c r="G61" s="481">
        <v>1</v>
      </c>
      <c r="H61" s="481">
        <v>1</v>
      </c>
      <c r="I61" s="481">
        <v>1</v>
      </c>
      <c r="J61" s="482">
        <f>PRODUCT(E61,F61,G61,H61,I61)</f>
        <v>306</v>
      </c>
    </row>
    <row r="62" spans="1:15" ht="58.5" customHeight="1" x14ac:dyDescent="0.25">
      <c r="A62" s="452">
        <v>43</v>
      </c>
      <c r="B62" s="490" t="s">
        <v>534</v>
      </c>
      <c r="C62" s="453" t="s">
        <v>535</v>
      </c>
      <c r="D62" s="453" t="s">
        <v>385</v>
      </c>
      <c r="E62" s="453">
        <v>9</v>
      </c>
      <c r="F62" s="453">
        <v>114</v>
      </c>
      <c r="G62" s="481">
        <v>1</v>
      </c>
      <c r="H62" s="481">
        <v>1</v>
      </c>
      <c r="I62" s="481">
        <v>1</v>
      </c>
      <c r="J62" s="482">
        <f>PRODUCT(E62,F62,G62,H62,I62)</f>
        <v>1026</v>
      </c>
    </row>
    <row r="63" spans="1:15" ht="15" customHeight="1" x14ac:dyDescent="0.25">
      <c r="A63" s="491" t="s">
        <v>536</v>
      </c>
      <c r="B63" s="492"/>
      <c r="C63" s="492"/>
      <c r="D63" s="492"/>
      <c r="E63" s="492"/>
      <c r="F63" s="493"/>
      <c r="G63" s="494"/>
      <c r="H63" s="494"/>
      <c r="I63" s="494"/>
      <c r="J63" s="495">
        <f>SUM(J29:J62)</f>
        <v>6993</v>
      </c>
    </row>
    <row r="64" spans="1:15" ht="37.5" customHeight="1" x14ac:dyDescent="0.25">
      <c r="A64" s="452">
        <v>44</v>
      </c>
      <c r="B64" s="458" t="s">
        <v>537</v>
      </c>
      <c r="C64" s="452" t="s">
        <v>538</v>
      </c>
      <c r="D64" s="452" t="s">
        <v>350</v>
      </c>
      <c r="E64" s="452">
        <v>1</v>
      </c>
      <c r="F64" s="452">
        <v>1700</v>
      </c>
      <c r="G64" s="452">
        <v>1</v>
      </c>
      <c r="H64" s="452">
        <v>1</v>
      </c>
      <c r="I64" s="452">
        <v>1</v>
      </c>
      <c r="J64" s="471">
        <f>E64*F64*G64*H64</f>
        <v>1700</v>
      </c>
    </row>
    <row r="65" spans="1:12" ht="50.25" customHeight="1" x14ac:dyDescent="0.25">
      <c r="A65" s="447">
        <v>45</v>
      </c>
      <c r="B65" s="490" t="s">
        <v>539</v>
      </c>
      <c r="C65" s="481" t="s">
        <v>540</v>
      </c>
      <c r="D65" s="447" t="s">
        <v>406</v>
      </c>
      <c r="E65" s="481">
        <v>1</v>
      </c>
      <c r="F65" s="496">
        <v>0.75</v>
      </c>
      <c r="G65" s="481">
        <v>1</v>
      </c>
      <c r="H65" s="481">
        <v>1</v>
      </c>
      <c r="I65" s="481">
        <v>1</v>
      </c>
      <c r="J65" s="471">
        <f>(J63+J64)*F65*G65*H65</f>
        <v>6519.75</v>
      </c>
      <c r="K65" s="478"/>
    </row>
    <row r="66" spans="1:12" x14ac:dyDescent="0.25">
      <c r="A66" s="497" t="s">
        <v>407</v>
      </c>
      <c r="B66" s="498"/>
      <c r="C66" s="498"/>
      <c r="D66" s="498"/>
      <c r="E66" s="498"/>
      <c r="F66" s="498"/>
      <c r="G66" s="499"/>
      <c r="H66" s="499"/>
      <c r="I66" s="499"/>
      <c r="J66" s="500">
        <f>J65+J64+J63</f>
        <v>15212.75</v>
      </c>
    </row>
    <row r="67" spans="1:12" x14ac:dyDescent="0.25">
      <c r="A67" s="501" t="s">
        <v>408</v>
      </c>
      <c r="B67" s="501"/>
      <c r="C67" s="501"/>
      <c r="D67" s="501"/>
      <c r="E67" s="501"/>
      <c r="F67" s="501"/>
      <c r="G67" s="501"/>
      <c r="H67" s="501"/>
      <c r="I67" s="501"/>
      <c r="J67" s="500">
        <f>J66+J22+J27</f>
        <v>21578.68</v>
      </c>
      <c r="K67" s="502"/>
      <c r="L67" s="502"/>
    </row>
    <row r="68" spans="1:12" ht="34.35" customHeight="1" x14ac:dyDescent="0.25">
      <c r="A68" s="675" t="s">
        <v>575</v>
      </c>
      <c r="B68" s="675"/>
      <c r="C68" s="675"/>
      <c r="D68" s="675"/>
      <c r="E68" s="675"/>
      <c r="F68" s="675"/>
      <c r="G68" s="503">
        <v>58.26</v>
      </c>
      <c r="H68" s="503"/>
      <c r="I68" s="503"/>
      <c r="J68" s="504">
        <f>J67*G68</f>
        <v>1257173.8999999999</v>
      </c>
      <c r="K68" s="502"/>
      <c r="L68" s="502"/>
    </row>
    <row r="69" spans="1:12" x14ac:dyDescent="0.25">
      <c r="A69" s="505" t="s">
        <v>414</v>
      </c>
      <c r="B69" s="505"/>
      <c r="C69" s="490" t="s">
        <v>541</v>
      </c>
      <c r="D69" s="505"/>
      <c r="E69" s="505"/>
      <c r="F69" s="505"/>
      <c r="G69" s="505"/>
      <c r="H69" s="505"/>
      <c r="I69" s="505"/>
      <c r="J69" s="483">
        <f>J68*1.1</f>
        <v>1382891.29</v>
      </c>
      <c r="K69" s="502"/>
      <c r="L69" s="502"/>
    </row>
    <row r="70" spans="1:12" x14ac:dyDescent="0.25">
      <c r="K70" s="506"/>
    </row>
    <row r="71" spans="1:12" s="508" customFormat="1" ht="27" customHeight="1" x14ac:dyDescent="0.25">
      <c r="A71" s="317"/>
      <c r="B71" s="318"/>
      <c r="C71" s="318"/>
      <c r="D71" s="318"/>
      <c r="E71" s="318"/>
      <c r="F71" s="507"/>
    </row>
    <row r="72" spans="1:12" s="510" customFormat="1" x14ac:dyDescent="0.2">
      <c r="A72" s="319"/>
      <c r="B72" s="320"/>
      <c r="C72" s="509"/>
      <c r="F72" s="511"/>
    </row>
    <row r="73" spans="1:12" s="510" customFormat="1" x14ac:dyDescent="0.2">
      <c r="B73" s="320"/>
      <c r="F73" s="511"/>
    </row>
  </sheetData>
  <mergeCells count="14">
    <mergeCell ref="C26:E26"/>
    <mergeCell ref="A68:F68"/>
    <mergeCell ref="K6:K7"/>
    <mergeCell ref="A7:B7"/>
    <mergeCell ref="A12:J12"/>
    <mergeCell ref="A13:J13"/>
    <mergeCell ref="C24:E24"/>
    <mergeCell ref="C25:E25"/>
    <mergeCell ref="A6:B6"/>
    <mergeCell ref="I1:J1"/>
    <mergeCell ref="A3:J3"/>
    <mergeCell ref="A4:J4"/>
    <mergeCell ref="A5:B5"/>
    <mergeCell ref="C5:J5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topLeftCell="A54" zoomScale="85" zoomScaleNormal="98" zoomScaleSheetLayoutView="85" workbookViewId="0">
      <selection activeCell="G21" sqref="G21"/>
    </sheetView>
  </sheetViews>
  <sheetFormatPr defaultColWidth="9.28515625" defaultRowHeight="15" x14ac:dyDescent="0.25"/>
  <cols>
    <col min="1" max="1" width="3.7109375" style="383" customWidth="1"/>
    <col min="2" max="2" width="38.28515625" style="383" customWidth="1"/>
    <col min="3" max="3" width="8.140625" style="383" customWidth="1"/>
    <col min="4" max="4" width="12.28515625" style="383" customWidth="1"/>
    <col min="5" max="5" width="19" style="383" customWidth="1"/>
    <col min="6" max="6" width="9.28515625" style="383"/>
    <col min="7" max="7" width="10" style="383" bestFit="1" customWidth="1"/>
    <col min="8" max="11" width="9.28515625" style="383"/>
    <col min="12" max="12" width="14" style="383" customWidth="1"/>
    <col min="13" max="14" width="9.28515625" style="383"/>
    <col min="15" max="15" width="9.28515625" style="383" customWidth="1"/>
    <col min="16" max="16" width="9.28515625" style="383"/>
    <col min="17" max="17" width="9.28515625" style="383" customWidth="1"/>
    <col min="18" max="24" width="9.28515625" style="383"/>
    <col min="25" max="25" width="9.28515625" style="383" customWidth="1"/>
    <col min="26" max="16384" width="9.28515625" style="383"/>
  </cols>
  <sheetData>
    <row r="1" spans="1:13" x14ac:dyDescent="0.25">
      <c r="A1" s="680" t="s">
        <v>663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</row>
    <row r="2" spans="1:13" x14ac:dyDescent="0.25">
      <c r="A2" s="680" t="s">
        <v>428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</row>
    <row r="3" spans="1:13" ht="26.25" customHeight="1" x14ac:dyDescent="0.25">
      <c r="A3" s="681" t="s">
        <v>453</v>
      </c>
      <c r="B3" s="682"/>
      <c r="C3" s="682"/>
      <c r="D3" s="682"/>
      <c r="E3" s="682"/>
      <c r="F3" s="682"/>
      <c r="G3" s="682"/>
      <c r="H3" s="682"/>
      <c r="I3" s="682"/>
      <c r="J3" s="682"/>
      <c r="K3" s="682"/>
      <c r="L3" s="682"/>
    </row>
    <row r="4" spans="1:13" x14ac:dyDescent="0.25">
      <c r="A4" s="678" t="s">
        <v>222</v>
      </c>
      <c r="B4" s="679"/>
      <c r="C4" s="679"/>
      <c r="D4" s="678"/>
      <c r="E4" s="679"/>
      <c r="F4" s="679"/>
      <c r="G4" s="679"/>
      <c r="H4" s="679"/>
      <c r="I4" s="679"/>
      <c r="J4" s="679"/>
      <c r="K4" s="679"/>
      <c r="L4" s="679"/>
    </row>
    <row r="5" spans="1:13" x14ac:dyDescent="0.25">
      <c r="A5" s="678" t="s">
        <v>156</v>
      </c>
      <c r="B5" s="679"/>
      <c r="C5" s="679"/>
      <c r="D5" s="678" t="s">
        <v>157</v>
      </c>
      <c r="E5" s="679"/>
      <c r="F5" s="679"/>
      <c r="G5" s="679"/>
      <c r="H5" s="679"/>
      <c r="I5" s="679"/>
      <c r="J5" s="679"/>
      <c r="K5" s="679"/>
      <c r="L5" s="679"/>
    </row>
    <row r="6" spans="1:13" x14ac:dyDescent="0.25">
      <c r="A6" s="384" t="s">
        <v>223</v>
      </c>
      <c r="B6" s="385"/>
      <c r="C6" s="385"/>
      <c r="D6" s="386"/>
      <c r="E6" s="385"/>
      <c r="F6" s="385"/>
      <c r="G6" s="385"/>
      <c r="H6" s="385"/>
      <c r="I6" s="385"/>
      <c r="J6" s="385"/>
      <c r="K6" s="385"/>
      <c r="L6" s="387"/>
    </row>
    <row r="7" spans="1:13" ht="21" customHeight="1" x14ac:dyDescent="0.25">
      <c r="A7" s="686" t="s">
        <v>16</v>
      </c>
      <c r="B7" s="686" t="s">
        <v>17</v>
      </c>
      <c r="C7" s="686" t="s">
        <v>35</v>
      </c>
      <c r="D7" s="686" t="s">
        <v>19</v>
      </c>
      <c r="E7" s="686" t="s">
        <v>20</v>
      </c>
      <c r="F7" s="686" t="s">
        <v>21</v>
      </c>
      <c r="G7" s="686"/>
      <c r="H7" s="686"/>
      <c r="I7" s="686"/>
      <c r="J7" s="686"/>
      <c r="K7" s="687"/>
      <c r="L7" s="686" t="s">
        <v>22</v>
      </c>
    </row>
    <row r="8" spans="1:13" ht="30.75" customHeight="1" x14ac:dyDescent="0.25">
      <c r="A8" s="687"/>
      <c r="B8" s="687"/>
      <c r="C8" s="687"/>
      <c r="D8" s="687"/>
      <c r="E8" s="687"/>
      <c r="F8" s="388" t="s">
        <v>23</v>
      </c>
      <c r="G8" s="388" t="s">
        <v>24</v>
      </c>
      <c r="H8" s="388" t="s">
        <v>25</v>
      </c>
      <c r="I8" s="388" t="s">
        <v>26</v>
      </c>
      <c r="J8" s="388" t="s">
        <v>27</v>
      </c>
      <c r="K8" s="388" t="s">
        <v>28</v>
      </c>
      <c r="L8" s="687"/>
    </row>
    <row r="9" spans="1:13" x14ac:dyDescent="0.25">
      <c r="A9" s="389">
        <v>1</v>
      </c>
      <c r="B9" s="389">
        <v>2</v>
      </c>
      <c r="C9" s="389">
        <v>3</v>
      </c>
      <c r="D9" s="389">
        <v>4</v>
      </c>
      <c r="E9" s="389">
        <v>5</v>
      </c>
      <c r="F9" s="389">
        <v>6</v>
      </c>
      <c r="G9" s="389">
        <v>7</v>
      </c>
      <c r="H9" s="389">
        <v>8</v>
      </c>
      <c r="I9" s="389">
        <v>9</v>
      </c>
      <c r="J9" s="389">
        <v>10</v>
      </c>
      <c r="K9" s="389">
        <v>11</v>
      </c>
      <c r="L9" s="389">
        <v>12</v>
      </c>
    </row>
    <row r="10" spans="1:13" x14ac:dyDescent="0.25">
      <c r="A10" s="688" t="s">
        <v>29</v>
      </c>
      <c r="B10" s="689"/>
      <c r="C10" s="689"/>
      <c r="D10" s="689"/>
      <c r="E10" s="689"/>
      <c r="F10" s="689"/>
      <c r="G10" s="689"/>
      <c r="H10" s="689"/>
      <c r="I10" s="689"/>
      <c r="J10" s="689"/>
      <c r="K10" s="689"/>
      <c r="L10" s="690"/>
    </row>
    <row r="11" spans="1:13" ht="38.25" x14ac:dyDescent="0.25">
      <c r="A11" s="224">
        <v>1</v>
      </c>
      <c r="B11" s="239" t="s">
        <v>224</v>
      </c>
      <c r="C11" s="369" t="s">
        <v>225</v>
      </c>
      <c r="D11" s="240">
        <v>4</v>
      </c>
      <c r="E11" s="40" t="s">
        <v>226</v>
      </c>
      <c r="F11" s="235">
        <v>47.2</v>
      </c>
      <c r="G11" s="230"/>
      <c r="H11" s="230"/>
      <c r="I11" s="224"/>
      <c r="J11" s="224"/>
      <c r="K11" s="52"/>
      <c r="L11" s="228">
        <f t="shared" ref="L11:L23" si="0">D11*F11*IF(G11=0,1,G11)*IF(H11=0,1,H11)*IF(I11=0,1,I11)*IF(J11=0,1,J11)*IF(K11=0,1,K11)</f>
        <v>188.8</v>
      </c>
    </row>
    <row r="12" spans="1:13" ht="38.25" x14ac:dyDescent="0.25">
      <c r="A12" s="224">
        <f>A11+1</f>
        <v>2</v>
      </c>
      <c r="B12" s="239" t="s">
        <v>293</v>
      </c>
      <c r="C12" s="369" t="s">
        <v>294</v>
      </c>
      <c r="D12" s="240">
        <v>40</v>
      </c>
      <c r="E12" s="40" t="s">
        <v>295</v>
      </c>
      <c r="F12" s="235">
        <v>16.399999999999999</v>
      </c>
      <c r="G12" s="230"/>
      <c r="H12" s="224"/>
      <c r="I12" s="224"/>
      <c r="J12" s="224"/>
      <c r="K12" s="52"/>
      <c r="L12" s="228">
        <f t="shared" si="0"/>
        <v>656</v>
      </c>
      <c r="M12" s="390"/>
    </row>
    <row r="13" spans="1:13" ht="25.5" x14ac:dyDescent="0.25">
      <c r="A13" s="224">
        <f>A12+1</f>
        <v>3</v>
      </c>
      <c r="B13" s="239" t="s">
        <v>454</v>
      </c>
      <c r="C13" s="369" t="s">
        <v>455</v>
      </c>
      <c r="D13" s="240">
        <v>2000</v>
      </c>
      <c r="E13" s="40" t="s">
        <v>456</v>
      </c>
      <c r="F13" s="235">
        <v>37</v>
      </c>
      <c r="G13" s="230"/>
      <c r="H13" s="230"/>
      <c r="I13" s="224"/>
      <c r="J13" s="224"/>
      <c r="K13" s="52"/>
      <c r="L13" s="228">
        <f t="shared" si="0"/>
        <v>74000</v>
      </c>
    </row>
    <row r="14" spans="1:13" ht="63.75" x14ac:dyDescent="0.25">
      <c r="A14" s="224">
        <f>A13+1</f>
        <v>4</v>
      </c>
      <c r="B14" s="239" t="s">
        <v>576</v>
      </c>
      <c r="C14" s="519" t="s">
        <v>577</v>
      </c>
      <c r="D14" s="240">
        <v>120</v>
      </c>
      <c r="E14" s="40" t="s">
        <v>578</v>
      </c>
      <c r="F14" s="235">
        <v>143</v>
      </c>
      <c r="G14" s="230">
        <v>0.75</v>
      </c>
      <c r="H14" s="230"/>
      <c r="I14" s="224"/>
      <c r="J14" s="224"/>
      <c r="K14" s="52"/>
      <c r="L14" s="228">
        <f t="shared" ref="L14:L16" si="1">D14*F14*IF(G14=0,1,G14)*IF(H14=0,1,H14)*IF(I14=0,1,I14)*IF(J14=0,1,J14)*IF(K14=0,1,K14)</f>
        <v>12870</v>
      </c>
      <c r="M14" s="520"/>
    </row>
    <row r="15" spans="1:13" s="521" customFormat="1" ht="51" x14ac:dyDescent="0.25">
      <c r="A15" s="224">
        <f>A14+1</f>
        <v>5</v>
      </c>
      <c r="B15" s="239" t="s">
        <v>579</v>
      </c>
      <c r="C15" s="519" t="s">
        <v>227</v>
      </c>
      <c r="D15" s="241">
        <v>12</v>
      </c>
      <c r="E15" s="40" t="s">
        <v>228</v>
      </c>
      <c r="F15" s="235">
        <v>10.8</v>
      </c>
      <c r="G15" s="230">
        <v>0.5</v>
      </c>
      <c r="H15" s="230"/>
      <c r="I15" s="224"/>
      <c r="J15" s="224"/>
      <c r="K15" s="52"/>
      <c r="L15" s="228">
        <f t="shared" si="1"/>
        <v>64.8</v>
      </c>
      <c r="M15" s="520"/>
    </row>
    <row r="16" spans="1:13" s="521" customFormat="1" ht="76.5" x14ac:dyDescent="0.25">
      <c r="A16" s="224">
        <f t="shared" ref="A16:A26" si="2">A15+1</f>
        <v>6</v>
      </c>
      <c r="B16" s="239" t="s">
        <v>580</v>
      </c>
      <c r="C16" s="519" t="s">
        <v>227</v>
      </c>
      <c r="D16" s="241">
        <f>D15</f>
        <v>12</v>
      </c>
      <c r="E16" s="40" t="s">
        <v>229</v>
      </c>
      <c r="F16" s="235">
        <f>F15</f>
        <v>10.8</v>
      </c>
      <c r="G16" s="230"/>
      <c r="H16" s="224"/>
      <c r="I16" s="224"/>
      <c r="J16" s="224"/>
      <c r="K16" s="52"/>
      <c r="L16" s="228">
        <f t="shared" si="1"/>
        <v>129.6</v>
      </c>
      <c r="M16" s="520"/>
    </row>
    <row r="17" spans="1:13" ht="63.75" x14ac:dyDescent="0.25">
      <c r="A17" s="224">
        <f>A16+1</f>
        <v>7</v>
      </c>
      <c r="B17" s="239" t="s">
        <v>296</v>
      </c>
      <c r="C17" s="369" t="s">
        <v>227</v>
      </c>
      <c r="D17" s="241">
        <v>18</v>
      </c>
      <c r="E17" s="40" t="s">
        <v>581</v>
      </c>
      <c r="F17" s="235">
        <v>29.9</v>
      </c>
      <c r="G17" s="230">
        <v>0.5</v>
      </c>
      <c r="H17" s="230"/>
      <c r="I17" s="224"/>
      <c r="J17" s="224"/>
      <c r="K17" s="52"/>
      <c r="L17" s="228">
        <f t="shared" si="0"/>
        <v>269.10000000000002</v>
      </c>
    </row>
    <row r="18" spans="1:13" ht="76.5" x14ac:dyDescent="0.25">
      <c r="A18" s="224">
        <f t="shared" si="2"/>
        <v>8</v>
      </c>
      <c r="B18" s="239" t="s">
        <v>297</v>
      </c>
      <c r="C18" s="369" t="s">
        <v>227</v>
      </c>
      <c r="D18" s="241">
        <f>D17</f>
        <v>18</v>
      </c>
      <c r="E18" s="40" t="s">
        <v>582</v>
      </c>
      <c r="F18" s="235">
        <f>F17</f>
        <v>29.9</v>
      </c>
      <c r="G18" s="230"/>
      <c r="H18" s="224"/>
      <c r="I18" s="224"/>
      <c r="J18" s="224"/>
      <c r="K18" s="52"/>
      <c r="L18" s="228">
        <f t="shared" si="0"/>
        <v>538.20000000000005</v>
      </c>
    </row>
    <row r="19" spans="1:13" ht="25.5" x14ac:dyDescent="0.25">
      <c r="A19" s="224">
        <f>A18+1</f>
        <v>9</v>
      </c>
      <c r="B19" s="242" t="s">
        <v>457</v>
      </c>
      <c r="C19" s="52" t="s">
        <v>238</v>
      </c>
      <c r="D19" s="52">
        <v>20</v>
      </c>
      <c r="E19" s="40" t="s">
        <v>458</v>
      </c>
      <c r="F19" s="52">
        <v>28.2</v>
      </c>
      <c r="G19" s="52"/>
      <c r="H19" s="52"/>
      <c r="I19" s="52"/>
      <c r="J19" s="52"/>
      <c r="K19" s="52"/>
      <c r="L19" s="228">
        <f>D19*F19*IF(G19=0,1,G19)*IF(H19=0,1,H19)*IF(I19=0,1,I19)*IF(J19=0,1,J19)*IF(K19=0,1,K19)</f>
        <v>564</v>
      </c>
    </row>
    <row r="20" spans="1:13" ht="38.25" x14ac:dyDescent="0.25">
      <c r="A20" s="224">
        <f>A19+1</f>
        <v>10</v>
      </c>
      <c r="B20" s="242" t="s">
        <v>230</v>
      </c>
      <c r="C20" s="52" t="s">
        <v>231</v>
      </c>
      <c r="D20" s="52">
        <v>18</v>
      </c>
      <c r="E20" s="40" t="s">
        <v>232</v>
      </c>
      <c r="F20" s="52">
        <v>60.2</v>
      </c>
      <c r="G20" s="52"/>
      <c r="H20" s="52"/>
      <c r="I20" s="52"/>
      <c r="J20" s="52"/>
      <c r="K20" s="52"/>
      <c r="L20" s="228">
        <f t="shared" si="0"/>
        <v>1083.5999999999999</v>
      </c>
    </row>
    <row r="21" spans="1:13" s="391" customFormat="1" ht="38.25" x14ac:dyDescent="0.25">
      <c r="A21" s="224">
        <f t="shared" si="2"/>
        <v>11</v>
      </c>
      <c r="B21" s="242" t="s">
        <v>233</v>
      </c>
      <c r="C21" s="52" t="s">
        <v>234</v>
      </c>
      <c r="D21" s="52">
        <v>2</v>
      </c>
      <c r="E21" s="40" t="s">
        <v>235</v>
      </c>
      <c r="F21" s="370">
        <v>17</v>
      </c>
      <c r="G21" s="243"/>
      <c r="H21" s="370"/>
      <c r="I21" s="52"/>
      <c r="J21" s="52"/>
      <c r="K21" s="52"/>
      <c r="L21" s="228">
        <f t="shared" si="0"/>
        <v>34</v>
      </c>
    </row>
    <row r="22" spans="1:13" ht="89.25" x14ac:dyDescent="0.25">
      <c r="A22" s="224">
        <f t="shared" si="2"/>
        <v>12</v>
      </c>
      <c r="B22" s="242" t="s">
        <v>236</v>
      </c>
      <c r="C22" s="52" t="s">
        <v>234</v>
      </c>
      <c r="D22" s="52">
        <f>D21</f>
        <v>2</v>
      </c>
      <c r="E22" s="40" t="s">
        <v>237</v>
      </c>
      <c r="F22" s="52">
        <v>160.19999999999999</v>
      </c>
      <c r="G22" s="52"/>
      <c r="H22" s="52"/>
      <c r="I22" s="52"/>
      <c r="J22" s="52"/>
      <c r="K22" s="52"/>
      <c r="L22" s="228">
        <f t="shared" si="0"/>
        <v>320.39999999999998</v>
      </c>
    </row>
    <row r="23" spans="1:13" ht="38.25" x14ac:dyDescent="0.25">
      <c r="A23" s="224">
        <f t="shared" si="2"/>
        <v>13</v>
      </c>
      <c r="B23" s="242" t="s">
        <v>298</v>
      </c>
      <c r="C23" s="52" t="s">
        <v>299</v>
      </c>
      <c r="D23" s="52">
        <v>12</v>
      </c>
      <c r="E23" s="40" t="s">
        <v>300</v>
      </c>
      <c r="F23" s="52">
        <v>840</v>
      </c>
      <c r="G23" s="52"/>
      <c r="H23" s="52"/>
      <c r="I23" s="52"/>
      <c r="J23" s="52"/>
      <c r="K23" s="52"/>
      <c r="L23" s="228">
        <f t="shared" si="0"/>
        <v>10080</v>
      </c>
      <c r="M23" s="392"/>
    </row>
    <row r="24" spans="1:13" x14ac:dyDescent="0.25">
      <c r="A24" s="224"/>
      <c r="B24" s="49" t="s">
        <v>239</v>
      </c>
      <c r="C24" s="49"/>
      <c r="D24" s="50"/>
      <c r="E24" s="48"/>
      <c r="F24" s="370"/>
      <c r="G24" s="48"/>
      <c r="H24" s="370"/>
      <c r="I24" s="52"/>
      <c r="J24" s="52"/>
      <c r="K24" s="52"/>
      <c r="L24" s="244">
        <f>SUM(L11:L23)</f>
        <v>100798.5</v>
      </c>
    </row>
    <row r="25" spans="1:13" ht="38.25" x14ac:dyDescent="0.25">
      <c r="A25" s="224">
        <f>A23+1</f>
        <v>14</v>
      </c>
      <c r="B25" s="239" t="s">
        <v>429</v>
      </c>
      <c r="C25" s="393"/>
      <c r="D25" s="394">
        <f>L24</f>
        <v>100798.5</v>
      </c>
      <c r="E25" s="52" t="s">
        <v>430</v>
      </c>
      <c r="F25" s="245">
        <v>0.2</v>
      </c>
      <c r="G25" s="395"/>
      <c r="H25" s="395"/>
      <c r="I25" s="395"/>
      <c r="J25" s="395"/>
      <c r="K25" s="396"/>
      <c r="L25" s="394">
        <f>D25*F25</f>
        <v>20159.7</v>
      </c>
    </row>
    <row r="26" spans="1:13" ht="25.5" x14ac:dyDescent="0.25">
      <c r="A26" s="224">
        <f t="shared" si="2"/>
        <v>15</v>
      </c>
      <c r="B26" s="239" t="s">
        <v>240</v>
      </c>
      <c r="C26" s="393"/>
      <c r="D26" s="394">
        <f>L24+L25</f>
        <v>120958.2</v>
      </c>
      <c r="E26" s="52" t="s">
        <v>241</v>
      </c>
      <c r="F26" s="245">
        <v>0.4</v>
      </c>
      <c r="G26" s="395"/>
      <c r="H26" s="395"/>
      <c r="I26" s="395"/>
      <c r="J26" s="395"/>
      <c r="K26" s="396"/>
      <c r="L26" s="394">
        <f>D26*F26</f>
        <v>48383.28</v>
      </c>
    </row>
    <row r="27" spans="1:13" x14ac:dyDescent="0.25">
      <c r="A27" s="48"/>
      <c r="B27" s="49" t="s">
        <v>30</v>
      </c>
      <c r="C27" s="49"/>
      <c r="D27" s="50"/>
      <c r="E27" s="48"/>
      <c r="F27" s="246"/>
      <c r="G27" s="48"/>
      <c r="H27" s="52"/>
      <c r="I27" s="52"/>
      <c r="J27" s="52"/>
      <c r="K27" s="52"/>
      <c r="L27" s="244">
        <f>SUM(L24:L26)</f>
        <v>169341.48</v>
      </c>
    </row>
    <row r="28" spans="1:13" x14ac:dyDescent="0.25">
      <c r="A28" s="691" t="s">
        <v>242</v>
      </c>
      <c r="B28" s="692"/>
      <c r="C28" s="692"/>
      <c r="D28" s="692"/>
      <c r="E28" s="692"/>
      <c r="F28" s="692"/>
      <c r="G28" s="692"/>
      <c r="H28" s="692"/>
      <c r="I28" s="692"/>
      <c r="J28" s="692"/>
      <c r="K28" s="692"/>
      <c r="L28" s="693"/>
    </row>
    <row r="29" spans="1:13" ht="33" customHeight="1" x14ac:dyDescent="0.25">
      <c r="A29" s="247">
        <f>A26+1</f>
        <v>16</v>
      </c>
      <c r="B29" s="40" t="s">
        <v>243</v>
      </c>
      <c r="C29" s="230" t="s">
        <v>244</v>
      </c>
      <c r="D29" s="230">
        <v>20</v>
      </c>
      <c r="E29" s="248" t="s">
        <v>245</v>
      </c>
      <c r="F29" s="232">
        <v>48.9</v>
      </c>
      <c r="G29" s="369"/>
      <c r="H29" s="369"/>
      <c r="I29" s="369"/>
      <c r="J29" s="369"/>
      <c r="K29" s="230"/>
      <c r="L29" s="228">
        <f>D29*F29*IF(G29=0,1,G29)*IF(H29=0,1,H29)*IF(I29=0,1,I29)*IF(J29=0,1,J29)*IF(K29=0,1,K29)</f>
        <v>978</v>
      </c>
    </row>
    <row r="30" spans="1:13" ht="38.25" x14ac:dyDescent="0.25">
      <c r="A30" s="247">
        <f>A29+1</f>
        <v>17</v>
      </c>
      <c r="B30" s="40" t="s">
        <v>246</v>
      </c>
      <c r="C30" s="230" t="s">
        <v>244</v>
      </c>
      <c r="D30" s="230">
        <v>40</v>
      </c>
      <c r="E30" s="248" t="s">
        <v>247</v>
      </c>
      <c r="F30" s="232">
        <v>1.8</v>
      </c>
      <c r="G30" s="369"/>
      <c r="H30" s="369"/>
      <c r="I30" s="369"/>
      <c r="J30" s="369"/>
      <c r="K30" s="230"/>
      <c r="L30" s="228">
        <f t="shared" ref="L30:L40" si="3">D30*F30*IF(G30=0,1,G30)*IF(H30=0,1,H30)*IF(I30=0,1,I30)*IF(J30=0,1,J30)*IF(K30=0,1,K30)</f>
        <v>72</v>
      </c>
    </row>
    <row r="31" spans="1:13" ht="25.5" x14ac:dyDescent="0.25">
      <c r="A31" s="247">
        <f t="shared" ref="A31:A40" si="4">A30+1</f>
        <v>18</v>
      </c>
      <c r="B31" s="40" t="s">
        <v>248</v>
      </c>
      <c r="C31" s="230" t="s">
        <v>244</v>
      </c>
      <c r="D31" s="230">
        <v>40</v>
      </c>
      <c r="E31" s="248" t="s">
        <v>249</v>
      </c>
      <c r="F31" s="232">
        <v>1.9</v>
      </c>
      <c r="G31" s="369"/>
      <c r="H31" s="369"/>
      <c r="I31" s="369"/>
      <c r="J31" s="369"/>
      <c r="K31" s="230"/>
      <c r="L31" s="228">
        <f t="shared" si="3"/>
        <v>76</v>
      </c>
    </row>
    <row r="32" spans="1:13" ht="25.5" x14ac:dyDescent="0.25">
      <c r="A32" s="247">
        <f t="shared" si="4"/>
        <v>19</v>
      </c>
      <c r="B32" s="40" t="s">
        <v>250</v>
      </c>
      <c r="C32" s="230" t="s">
        <v>244</v>
      </c>
      <c r="D32" s="230">
        <v>40</v>
      </c>
      <c r="E32" s="248" t="s">
        <v>251</v>
      </c>
      <c r="F32" s="232">
        <v>2.9</v>
      </c>
      <c r="G32" s="369"/>
      <c r="H32" s="369"/>
      <c r="I32" s="369"/>
      <c r="J32" s="369"/>
      <c r="K32" s="230"/>
      <c r="L32" s="228">
        <f t="shared" si="3"/>
        <v>116</v>
      </c>
    </row>
    <row r="33" spans="1:14" ht="63.75" x14ac:dyDescent="0.25">
      <c r="A33" s="247">
        <f>A32+1</f>
        <v>20</v>
      </c>
      <c r="B33" s="40" t="s">
        <v>252</v>
      </c>
      <c r="C33" s="230" t="s">
        <v>244</v>
      </c>
      <c r="D33" s="230">
        <v>40</v>
      </c>
      <c r="E33" s="248" t="s">
        <v>253</v>
      </c>
      <c r="F33" s="232">
        <v>13.7</v>
      </c>
      <c r="G33" s="369"/>
      <c r="H33" s="369"/>
      <c r="I33" s="369"/>
      <c r="J33" s="369"/>
      <c r="K33" s="230"/>
      <c r="L33" s="228">
        <f t="shared" si="3"/>
        <v>548</v>
      </c>
    </row>
    <row r="34" spans="1:14" ht="76.5" x14ac:dyDescent="0.25">
      <c r="A34" s="247">
        <f t="shared" si="4"/>
        <v>21</v>
      </c>
      <c r="B34" s="40" t="s">
        <v>254</v>
      </c>
      <c r="C34" s="230" t="s">
        <v>244</v>
      </c>
      <c r="D34" s="230">
        <v>10</v>
      </c>
      <c r="E34" s="248" t="s">
        <v>255</v>
      </c>
      <c r="F34" s="232">
        <v>78.099999999999994</v>
      </c>
      <c r="G34" s="369"/>
      <c r="H34" s="369"/>
      <c r="I34" s="369"/>
      <c r="J34" s="369"/>
      <c r="K34" s="230"/>
      <c r="L34" s="228">
        <f t="shared" si="3"/>
        <v>781</v>
      </c>
    </row>
    <row r="35" spans="1:14" ht="76.5" x14ac:dyDescent="0.25">
      <c r="A35" s="247">
        <f t="shared" si="4"/>
        <v>22</v>
      </c>
      <c r="B35" s="40" t="s">
        <v>256</v>
      </c>
      <c r="C35" s="230" t="s">
        <v>244</v>
      </c>
      <c r="D35" s="230">
        <v>10</v>
      </c>
      <c r="E35" s="248" t="s">
        <v>255</v>
      </c>
      <c r="F35" s="232">
        <v>78.099999999999994</v>
      </c>
      <c r="G35" s="369"/>
      <c r="H35" s="369"/>
      <c r="I35" s="369"/>
      <c r="J35" s="369"/>
      <c r="K35" s="230"/>
      <c r="L35" s="228">
        <f t="shared" si="3"/>
        <v>781</v>
      </c>
    </row>
    <row r="36" spans="1:14" ht="25.5" x14ac:dyDescent="0.25">
      <c r="A36" s="247">
        <f t="shared" si="4"/>
        <v>23</v>
      </c>
      <c r="B36" s="40" t="s">
        <v>257</v>
      </c>
      <c r="C36" s="230" t="s">
        <v>258</v>
      </c>
      <c r="D36" s="230">
        <v>20</v>
      </c>
      <c r="E36" s="248" t="s">
        <v>259</v>
      </c>
      <c r="F36" s="232">
        <v>11.3</v>
      </c>
      <c r="G36" s="369"/>
      <c r="H36" s="369"/>
      <c r="I36" s="369"/>
      <c r="J36" s="369"/>
      <c r="K36" s="230"/>
      <c r="L36" s="228">
        <f t="shared" si="3"/>
        <v>226</v>
      </c>
    </row>
    <row r="37" spans="1:14" ht="25.5" x14ac:dyDescent="0.25">
      <c r="A37" s="247">
        <f t="shared" si="4"/>
        <v>24</v>
      </c>
      <c r="B37" s="40" t="s">
        <v>260</v>
      </c>
      <c r="C37" s="230" t="s">
        <v>258</v>
      </c>
      <c r="D37" s="230">
        <f>D36</f>
        <v>20</v>
      </c>
      <c r="E37" s="248" t="s">
        <v>261</v>
      </c>
      <c r="F37" s="243">
        <v>13.3</v>
      </c>
      <c r="G37" s="248"/>
      <c r="H37" s="248"/>
      <c r="I37" s="248"/>
      <c r="J37" s="248"/>
      <c r="K37" s="230"/>
      <c r="L37" s="228">
        <f t="shared" si="3"/>
        <v>266</v>
      </c>
    </row>
    <row r="38" spans="1:14" x14ac:dyDescent="0.25">
      <c r="A38" s="247">
        <f t="shared" si="4"/>
        <v>25</v>
      </c>
      <c r="B38" s="40" t="s">
        <v>262</v>
      </c>
      <c r="C38" s="230" t="s">
        <v>244</v>
      </c>
      <c r="D38" s="230">
        <v>12</v>
      </c>
      <c r="E38" s="40" t="s">
        <v>263</v>
      </c>
      <c r="F38" s="243">
        <v>3.8</v>
      </c>
      <c r="G38" s="248"/>
      <c r="H38" s="248"/>
      <c r="I38" s="248"/>
      <c r="J38" s="248"/>
      <c r="K38" s="230"/>
      <c r="L38" s="228">
        <f t="shared" si="3"/>
        <v>45.6</v>
      </c>
    </row>
    <row r="39" spans="1:14" ht="38.25" x14ac:dyDescent="0.25">
      <c r="A39" s="247">
        <f t="shared" si="4"/>
        <v>26</v>
      </c>
      <c r="B39" s="40" t="s">
        <v>264</v>
      </c>
      <c r="C39" s="230" t="s">
        <v>244</v>
      </c>
      <c r="D39" s="230">
        <f>D38</f>
        <v>12</v>
      </c>
      <c r="E39" s="40" t="s">
        <v>265</v>
      </c>
      <c r="F39" s="243">
        <v>48.8</v>
      </c>
      <c r="G39" s="369"/>
      <c r="H39" s="369"/>
      <c r="I39" s="369"/>
      <c r="J39" s="369"/>
      <c r="K39" s="230"/>
      <c r="L39" s="228">
        <f t="shared" si="3"/>
        <v>585.6</v>
      </c>
    </row>
    <row r="40" spans="1:14" ht="25.5" x14ac:dyDescent="0.25">
      <c r="A40" s="247">
        <f t="shared" si="4"/>
        <v>27</v>
      </c>
      <c r="B40" s="40" t="s">
        <v>266</v>
      </c>
      <c r="C40" s="230" t="s">
        <v>244</v>
      </c>
      <c r="D40" s="230">
        <f>D38</f>
        <v>12</v>
      </c>
      <c r="E40" s="248" t="s">
        <v>267</v>
      </c>
      <c r="F40" s="243">
        <v>18.2</v>
      </c>
      <c r="G40" s="369"/>
      <c r="H40" s="369"/>
      <c r="I40" s="369"/>
      <c r="J40" s="369"/>
      <c r="K40" s="230"/>
      <c r="L40" s="228">
        <f t="shared" si="3"/>
        <v>218.4</v>
      </c>
    </row>
    <row r="41" spans="1:14" x14ac:dyDescent="0.25">
      <c r="A41" s="249"/>
      <c r="B41" s="49" t="s">
        <v>268</v>
      </c>
      <c r="C41" s="49"/>
      <c r="D41" s="50"/>
      <c r="E41" s="52"/>
      <c r="F41" s="52"/>
      <c r="G41" s="52"/>
      <c r="H41" s="52"/>
      <c r="I41" s="52"/>
      <c r="J41" s="52"/>
      <c r="K41" s="52"/>
      <c r="L41" s="244">
        <f>SUM(L29:L40)</f>
        <v>4693.6000000000004</v>
      </c>
      <c r="N41" s="250"/>
    </row>
    <row r="42" spans="1:14" x14ac:dyDescent="0.25">
      <c r="A42" s="691" t="s">
        <v>269</v>
      </c>
      <c r="B42" s="692"/>
      <c r="C42" s="692"/>
      <c r="D42" s="692"/>
      <c r="E42" s="692"/>
      <c r="F42" s="692"/>
      <c r="G42" s="692"/>
      <c r="H42" s="692"/>
      <c r="I42" s="692"/>
      <c r="J42" s="692"/>
      <c r="K42" s="692"/>
      <c r="L42" s="693"/>
      <c r="N42" s="250"/>
    </row>
    <row r="43" spans="1:14" ht="38.25" x14ac:dyDescent="0.25">
      <c r="A43" s="247">
        <f>A40+1</f>
        <v>28</v>
      </c>
      <c r="B43" s="239" t="s">
        <v>224</v>
      </c>
      <c r="C43" s="369" t="s">
        <v>225</v>
      </c>
      <c r="D43" s="369">
        <f>D11</f>
        <v>4</v>
      </c>
      <c r="E43" s="40" t="s">
        <v>226</v>
      </c>
      <c r="F43" s="235">
        <v>23.4</v>
      </c>
      <c r="G43" s="230"/>
      <c r="H43" s="224"/>
      <c r="I43" s="224"/>
      <c r="J43" s="224"/>
      <c r="K43" s="52"/>
      <c r="L43" s="228">
        <f t="shared" ref="L43:L52" si="5">D43*F43*IF(G43=0,1,G43)*IF(H43=0,1,H43)*IF(I43=0,1,I43)*IF(J43=0,1,J43)*IF(K43=0,1,K43)</f>
        <v>93.6</v>
      </c>
      <c r="N43" s="250"/>
    </row>
    <row r="44" spans="1:14" ht="38.25" x14ac:dyDescent="0.25">
      <c r="A44" s="224">
        <f>A43+1</f>
        <v>29</v>
      </c>
      <c r="B44" s="239" t="s">
        <v>293</v>
      </c>
      <c r="C44" s="519" t="s">
        <v>294</v>
      </c>
      <c r="D44" s="240">
        <f>D12</f>
        <v>40</v>
      </c>
      <c r="E44" s="40" t="s">
        <v>295</v>
      </c>
      <c r="F44" s="235">
        <v>10.199999999999999</v>
      </c>
      <c r="G44" s="230"/>
      <c r="H44" s="224"/>
      <c r="I44" s="224"/>
      <c r="J44" s="224"/>
      <c r="K44" s="52"/>
      <c r="L44" s="228">
        <f t="shared" si="5"/>
        <v>408</v>
      </c>
      <c r="M44" s="390"/>
    </row>
    <row r="45" spans="1:14" ht="38.25" x14ac:dyDescent="0.25">
      <c r="A45" s="247">
        <f>A44+1</f>
        <v>30</v>
      </c>
      <c r="B45" s="239" t="s">
        <v>459</v>
      </c>
      <c r="C45" s="519" t="s">
        <v>584</v>
      </c>
      <c r="D45" s="240">
        <f>D13</f>
        <v>2000</v>
      </c>
      <c r="E45" s="40" t="s">
        <v>460</v>
      </c>
      <c r="F45" s="235">
        <v>9.4</v>
      </c>
      <c r="G45" s="230">
        <v>0.6</v>
      </c>
      <c r="H45" s="224"/>
      <c r="I45" s="224"/>
      <c r="J45" s="224"/>
      <c r="K45" s="52"/>
      <c r="L45" s="228">
        <f t="shared" si="5"/>
        <v>11280</v>
      </c>
      <c r="N45" s="250"/>
    </row>
    <row r="46" spans="1:14" ht="38.25" x14ac:dyDescent="0.25">
      <c r="A46" s="247">
        <f>A45+1</f>
        <v>31</v>
      </c>
      <c r="B46" s="239" t="s">
        <v>585</v>
      </c>
      <c r="C46" s="519" t="s">
        <v>270</v>
      </c>
      <c r="D46" s="240">
        <f>D14</f>
        <v>120</v>
      </c>
      <c r="E46" s="40" t="s">
        <v>583</v>
      </c>
      <c r="F46" s="235">
        <v>9.4</v>
      </c>
      <c r="G46" s="230"/>
      <c r="H46" s="224"/>
      <c r="I46" s="224"/>
      <c r="J46" s="224"/>
      <c r="K46" s="52"/>
      <c r="L46" s="228">
        <f t="shared" ref="L46" si="6">D46*F46*IF(G46=0,1,G46)*IF(H46=0,1,H46)*IF(I46=0,1,I46)*IF(J46=0,1,J46)*IF(K46=0,1,K46)</f>
        <v>1128</v>
      </c>
      <c r="N46" s="250"/>
    </row>
    <row r="47" spans="1:14" ht="76.5" x14ac:dyDescent="0.25">
      <c r="A47" s="247">
        <f>A46+1</f>
        <v>32</v>
      </c>
      <c r="B47" s="40" t="s">
        <v>271</v>
      </c>
      <c r="C47" s="369" t="s">
        <v>272</v>
      </c>
      <c r="D47" s="252">
        <f>L29+L30+L36</f>
        <v>1276</v>
      </c>
      <c r="E47" s="248" t="s">
        <v>273</v>
      </c>
      <c r="F47" s="253">
        <v>0.1</v>
      </c>
      <c r="G47" s="254"/>
      <c r="H47" s="254"/>
      <c r="I47" s="254"/>
      <c r="J47" s="254"/>
      <c r="K47" s="251"/>
      <c r="L47" s="228">
        <f t="shared" si="5"/>
        <v>127.6</v>
      </c>
    </row>
    <row r="48" spans="1:14" ht="76.5" x14ac:dyDescent="0.25">
      <c r="A48" s="247">
        <f t="shared" ref="A48:A52" si="7">A47+1</f>
        <v>33</v>
      </c>
      <c r="B48" s="40" t="s">
        <v>274</v>
      </c>
      <c r="C48" s="369" t="s">
        <v>272</v>
      </c>
      <c r="D48" s="228">
        <f>L40</f>
        <v>218.4</v>
      </c>
      <c r="E48" s="248" t="s">
        <v>275</v>
      </c>
      <c r="F48" s="253">
        <v>0.15</v>
      </c>
      <c r="G48" s="254"/>
      <c r="H48" s="254"/>
      <c r="I48" s="254"/>
      <c r="J48" s="254"/>
      <c r="K48" s="251"/>
      <c r="L48" s="228">
        <f t="shared" si="5"/>
        <v>32.76</v>
      </c>
    </row>
    <row r="49" spans="1:12" ht="39" customHeight="1" x14ac:dyDescent="0.25">
      <c r="A49" s="247">
        <f t="shared" si="7"/>
        <v>34</v>
      </c>
      <c r="B49" s="40" t="s">
        <v>276</v>
      </c>
      <c r="C49" s="369" t="s">
        <v>272</v>
      </c>
      <c r="D49" s="252">
        <f>L31+L32+L35+L34+L33</f>
        <v>2302</v>
      </c>
      <c r="E49" s="248" t="s">
        <v>277</v>
      </c>
      <c r="F49" s="253">
        <v>0.15</v>
      </c>
      <c r="G49" s="254"/>
      <c r="H49" s="254"/>
      <c r="I49" s="254"/>
      <c r="J49" s="254"/>
      <c r="K49" s="251"/>
      <c r="L49" s="228">
        <f t="shared" si="5"/>
        <v>345.3</v>
      </c>
    </row>
    <row r="50" spans="1:12" ht="76.5" x14ac:dyDescent="0.25">
      <c r="A50" s="247">
        <f t="shared" si="7"/>
        <v>35</v>
      </c>
      <c r="B50" s="40" t="s">
        <v>278</v>
      </c>
      <c r="C50" s="369" t="s">
        <v>272</v>
      </c>
      <c r="D50" s="252">
        <f>L39</f>
        <v>585.6</v>
      </c>
      <c r="E50" s="40" t="s">
        <v>279</v>
      </c>
      <c r="F50" s="253">
        <v>0.12</v>
      </c>
      <c r="G50" s="254"/>
      <c r="H50" s="254"/>
      <c r="I50" s="254"/>
      <c r="J50" s="254"/>
      <c r="K50" s="251"/>
      <c r="L50" s="228">
        <f t="shared" si="5"/>
        <v>70.27</v>
      </c>
    </row>
    <row r="51" spans="1:12" ht="38.25" x14ac:dyDescent="0.25">
      <c r="A51" s="247">
        <f>A50+1</f>
        <v>36</v>
      </c>
      <c r="B51" s="40" t="s">
        <v>301</v>
      </c>
      <c r="C51" s="369" t="s">
        <v>280</v>
      </c>
      <c r="D51" s="241">
        <f>1</f>
        <v>1</v>
      </c>
      <c r="E51" s="40" t="s">
        <v>302</v>
      </c>
      <c r="F51" s="229">
        <v>500</v>
      </c>
      <c r="G51" s="243">
        <v>1.4</v>
      </c>
      <c r="H51" s="254"/>
      <c r="I51" s="254"/>
      <c r="J51" s="254"/>
      <c r="K51" s="251"/>
      <c r="L51" s="228">
        <f t="shared" si="5"/>
        <v>700</v>
      </c>
    </row>
    <row r="52" spans="1:12" ht="51" x14ac:dyDescent="0.25">
      <c r="A52" s="247">
        <f t="shared" si="7"/>
        <v>37</v>
      </c>
      <c r="B52" s="40" t="s">
        <v>446</v>
      </c>
      <c r="C52" s="369" t="s">
        <v>281</v>
      </c>
      <c r="D52" s="228">
        <f>SUM(L43:L50)</f>
        <v>13485.53</v>
      </c>
      <c r="E52" s="40" t="s">
        <v>461</v>
      </c>
      <c r="F52" s="253">
        <v>0.22</v>
      </c>
      <c r="G52" s="243">
        <v>1.5</v>
      </c>
      <c r="H52" s="243"/>
      <c r="I52" s="243"/>
      <c r="J52" s="255"/>
      <c r="K52" s="255"/>
      <c r="L52" s="228">
        <f t="shared" si="5"/>
        <v>4450.22</v>
      </c>
    </row>
    <row r="53" spans="1:12" x14ac:dyDescent="0.25">
      <c r="A53" s="256"/>
      <c r="B53" s="49" t="s">
        <v>217</v>
      </c>
      <c r="C53" s="369"/>
      <c r="D53" s="233"/>
      <c r="E53" s="235"/>
      <c r="F53" s="228"/>
      <c r="G53" s="254"/>
      <c r="H53" s="254"/>
      <c r="I53" s="254"/>
      <c r="J53" s="254"/>
      <c r="K53" s="251"/>
      <c r="L53" s="257">
        <f>SUM(L43:L52)</f>
        <v>18635.75</v>
      </c>
    </row>
    <row r="54" spans="1:12" x14ac:dyDescent="0.25">
      <c r="A54" s="691" t="s">
        <v>282</v>
      </c>
      <c r="B54" s="692"/>
      <c r="C54" s="692"/>
      <c r="D54" s="692"/>
      <c r="E54" s="692"/>
      <c r="F54" s="692"/>
      <c r="G54" s="692"/>
      <c r="H54" s="692"/>
      <c r="I54" s="692"/>
      <c r="J54" s="692"/>
      <c r="K54" s="692"/>
      <c r="L54" s="693"/>
    </row>
    <row r="55" spans="1:12" ht="63.75" x14ac:dyDescent="0.25">
      <c r="A55" s="247">
        <f>A52+1</f>
        <v>38</v>
      </c>
      <c r="B55" s="40" t="s">
        <v>462</v>
      </c>
      <c r="C55" s="369"/>
      <c r="D55" s="228">
        <f>L27</f>
        <v>169341.48</v>
      </c>
      <c r="E55" s="234" t="s">
        <v>463</v>
      </c>
      <c r="F55" s="258">
        <v>8.7499999999999994E-2</v>
      </c>
      <c r="G55" s="243"/>
      <c r="H55" s="259"/>
      <c r="I55" s="259"/>
      <c r="J55" s="259"/>
      <c r="K55" s="251"/>
      <c r="L55" s="228">
        <f t="shared" ref="L55:L57" si="8">D55*F55*IF(G55=0,1,G55)*IF(H55=0,1,H55)*IF(I55=0,1,I55)*IF(J55=0,1,J55)*IF(K55=0,1,K55)</f>
        <v>14817.38</v>
      </c>
    </row>
    <row r="56" spans="1:12" ht="63.75" x14ac:dyDescent="0.25">
      <c r="A56" s="247">
        <f>A55+1</f>
        <v>39</v>
      </c>
      <c r="B56" s="397" t="s">
        <v>464</v>
      </c>
      <c r="C56" s="369"/>
      <c r="D56" s="228">
        <f>D55+L55</f>
        <v>184158.86</v>
      </c>
      <c r="E56" s="234" t="s">
        <v>283</v>
      </c>
      <c r="F56" s="258">
        <v>0.32200000000000001</v>
      </c>
      <c r="G56" s="243"/>
      <c r="H56" s="259"/>
      <c r="I56" s="259"/>
      <c r="J56" s="259"/>
      <c r="K56" s="251"/>
      <c r="L56" s="228">
        <f t="shared" si="8"/>
        <v>59299.15</v>
      </c>
    </row>
    <row r="57" spans="1:12" ht="38.25" x14ac:dyDescent="0.25">
      <c r="A57" s="247">
        <f>A56+1</f>
        <v>40</v>
      </c>
      <c r="B57" s="40" t="s">
        <v>284</v>
      </c>
      <c r="C57" s="369"/>
      <c r="D57" s="228">
        <f>D55+L55</f>
        <v>184158.86</v>
      </c>
      <c r="E57" s="260" t="s">
        <v>285</v>
      </c>
      <c r="F57" s="253">
        <v>0.06</v>
      </c>
      <c r="G57" s="243">
        <v>2.5</v>
      </c>
      <c r="H57" s="259"/>
      <c r="I57" s="259"/>
      <c r="J57" s="259"/>
      <c r="K57" s="251"/>
      <c r="L57" s="228">
        <f t="shared" si="8"/>
        <v>27623.83</v>
      </c>
    </row>
    <row r="58" spans="1:12" ht="25.5" hidden="1" x14ac:dyDescent="0.25">
      <c r="A58" s="247">
        <v>44</v>
      </c>
      <c r="B58" s="40" t="s">
        <v>286</v>
      </c>
      <c r="C58" s="369" t="s">
        <v>287</v>
      </c>
      <c r="D58" s="228">
        <f>20*0</f>
        <v>0</v>
      </c>
      <c r="E58" s="260" t="s">
        <v>288</v>
      </c>
      <c r="F58" s="228">
        <v>172</v>
      </c>
      <c r="G58" s="243"/>
      <c r="H58" s="259"/>
      <c r="I58" s="259"/>
      <c r="J58" s="259"/>
      <c r="K58" s="251"/>
      <c r="L58" s="228">
        <f>D58*F58</f>
        <v>0</v>
      </c>
    </row>
    <row r="59" spans="1:12" x14ac:dyDescent="0.25">
      <c r="A59" s="256"/>
      <c r="B59" s="41" t="s">
        <v>289</v>
      </c>
      <c r="C59" s="369"/>
      <c r="D59" s="233"/>
      <c r="E59" s="235"/>
      <c r="F59" s="228"/>
      <c r="G59" s="235"/>
      <c r="H59" s="235"/>
      <c r="I59" s="235"/>
      <c r="J59" s="235"/>
      <c r="K59" s="251"/>
      <c r="L59" s="257">
        <f>SUM(L55:L58)</f>
        <v>101740.36</v>
      </c>
    </row>
    <row r="60" spans="1:12" s="398" customFormat="1" x14ac:dyDescent="0.2">
      <c r="A60" s="261"/>
      <c r="B60" s="41" t="s">
        <v>290</v>
      </c>
      <c r="C60" s="41"/>
      <c r="D60" s="247"/>
      <c r="E60" s="262"/>
      <c r="F60" s="262"/>
      <c r="G60" s="262"/>
      <c r="H60" s="262"/>
      <c r="I60" s="262"/>
      <c r="J60" s="262"/>
      <c r="K60" s="263"/>
      <c r="L60" s="264">
        <f>L27+L41+L53+L59</f>
        <v>294411.19</v>
      </c>
    </row>
    <row r="61" spans="1:12" x14ac:dyDescent="0.25">
      <c r="A61" s="265"/>
      <c r="B61" s="694" t="s">
        <v>574</v>
      </c>
      <c r="C61" s="666"/>
      <c r="D61" s="666"/>
      <c r="E61" s="666"/>
      <c r="F61" s="666"/>
      <c r="G61" s="666"/>
      <c r="H61" s="666"/>
      <c r="I61" s="666"/>
      <c r="J61" s="695"/>
      <c r="K61" s="266">
        <v>58.26</v>
      </c>
      <c r="L61" s="236">
        <f>L60*K61</f>
        <v>17152395.93</v>
      </c>
    </row>
    <row r="62" spans="1:12" x14ac:dyDescent="0.25">
      <c r="A62" s="48"/>
      <c r="B62" s="683" t="s">
        <v>291</v>
      </c>
      <c r="C62" s="684"/>
      <c r="D62" s="684"/>
      <c r="E62" s="684"/>
      <c r="F62" s="684"/>
      <c r="G62" s="684"/>
      <c r="H62" s="684"/>
      <c r="I62" s="684"/>
      <c r="J62" s="684"/>
      <c r="K62" s="685"/>
      <c r="L62" s="264">
        <f>L61*20%</f>
        <v>3430479.19</v>
      </c>
    </row>
    <row r="63" spans="1:12" x14ac:dyDescent="0.25">
      <c r="A63" s="256"/>
      <c r="B63" s="267" t="s">
        <v>200</v>
      </c>
      <c r="C63" s="268"/>
      <c r="D63" s="269"/>
      <c r="E63" s="270"/>
      <c r="F63" s="270"/>
      <c r="G63" s="270"/>
      <c r="H63" s="270"/>
      <c r="I63" s="270"/>
      <c r="J63" s="270"/>
      <c r="K63" s="271"/>
      <c r="L63" s="272">
        <f>L61+L62</f>
        <v>20582875.120000001</v>
      </c>
    </row>
    <row r="64" spans="1:12" x14ac:dyDescent="0.25">
      <c r="A64" s="256"/>
      <c r="B64" s="267" t="s">
        <v>292</v>
      </c>
      <c r="C64" s="268"/>
      <c r="D64" s="269"/>
      <c r="E64" s="270"/>
      <c r="F64" s="270"/>
      <c r="G64" s="270"/>
      <c r="H64" s="270"/>
      <c r="I64" s="270"/>
      <c r="J64" s="270"/>
      <c r="K64" s="271"/>
      <c r="L64" s="272">
        <f>L63*1.1</f>
        <v>22641162.629999999</v>
      </c>
    </row>
    <row r="65" spans="1:12" s="273" customFormat="1" ht="12.75" x14ac:dyDescent="0.2">
      <c r="A65" s="399"/>
      <c r="B65" s="400"/>
      <c r="C65" s="401"/>
      <c r="D65" s="402"/>
      <c r="E65" s="400"/>
      <c r="F65" s="400"/>
      <c r="G65" s="400"/>
      <c r="H65" s="400"/>
      <c r="I65" s="400"/>
      <c r="J65" s="400"/>
      <c r="K65" s="403"/>
      <c r="L65" s="404"/>
    </row>
    <row r="66" spans="1:12" x14ac:dyDescent="0.25">
      <c r="A66" s="274"/>
      <c r="B66" s="274"/>
      <c r="C66" s="274"/>
      <c r="D66" s="274"/>
      <c r="E66" s="275"/>
      <c r="F66" s="275"/>
      <c r="G66" s="275"/>
      <c r="H66" s="276"/>
      <c r="I66" s="276"/>
      <c r="J66" s="276"/>
      <c r="K66" s="277"/>
      <c r="L66" s="278"/>
    </row>
    <row r="67" spans="1:12" x14ac:dyDescent="0.25">
      <c r="L67" s="405"/>
    </row>
    <row r="68" spans="1:12" x14ac:dyDescent="0.25">
      <c r="L68" s="406"/>
    </row>
    <row r="70" spans="1:12" x14ac:dyDescent="0.25">
      <c r="A70" s="407"/>
      <c r="B70" s="407"/>
      <c r="C70" s="407"/>
      <c r="D70" s="407"/>
      <c r="E70" s="407"/>
      <c r="F70" s="407"/>
      <c r="G70" s="407"/>
      <c r="H70" s="407"/>
      <c r="I70" s="407"/>
    </row>
    <row r="71" spans="1:12" x14ac:dyDescent="0.25">
      <c r="A71" s="407"/>
      <c r="B71" s="407"/>
      <c r="C71" s="407"/>
      <c r="D71" s="407"/>
      <c r="E71" s="407"/>
      <c r="F71" s="407"/>
      <c r="G71" s="407"/>
      <c r="H71" s="407"/>
      <c r="I71" s="407"/>
    </row>
    <row r="72" spans="1:12" x14ac:dyDescent="0.25">
      <c r="A72" s="407"/>
      <c r="B72" s="407"/>
      <c r="C72" s="407"/>
      <c r="D72" s="407"/>
      <c r="E72" s="407"/>
      <c r="F72" s="407"/>
      <c r="G72" s="407"/>
      <c r="H72" s="407"/>
      <c r="I72" s="407"/>
    </row>
    <row r="73" spans="1:12" x14ac:dyDescent="0.25">
      <c r="A73" s="407"/>
      <c r="B73" s="407"/>
      <c r="C73" s="407"/>
      <c r="D73" s="407"/>
      <c r="E73" s="407"/>
      <c r="F73" s="407"/>
      <c r="G73" s="407"/>
      <c r="H73" s="407"/>
      <c r="I73" s="407"/>
    </row>
  </sheetData>
  <mergeCells count="20">
    <mergeCell ref="B62:K62"/>
    <mergeCell ref="L7:L8"/>
    <mergeCell ref="A10:L10"/>
    <mergeCell ref="A28:L28"/>
    <mergeCell ref="A42:L42"/>
    <mergeCell ref="A54:L54"/>
    <mergeCell ref="B61:J61"/>
    <mergeCell ref="A7:A8"/>
    <mergeCell ref="B7:B8"/>
    <mergeCell ref="C7:C8"/>
    <mergeCell ref="D7:D8"/>
    <mergeCell ref="E7:E8"/>
    <mergeCell ref="F7:K7"/>
    <mergeCell ref="A5:C5"/>
    <mergeCell ref="D5:L5"/>
    <mergeCell ref="A1:L1"/>
    <mergeCell ref="A2:L2"/>
    <mergeCell ref="A3:L3"/>
    <mergeCell ref="A4:C4"/>
    <mergeCell ref="D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дендрология</vt:lpstr>
      <vt:lpstr>Пояснительная</vt:lpstr>
      <vt:lpstr>Протокол</vt:lpstr>
      <vt:lpstr>НМЦ</vt:lpstr>
      <vt:lpstr>НМЦК</vt:lpstr>
      <vt:lpstr>Cводная смета ПИР </vt:lpstr>
      <vt:lpstr>Геодезия</vt:lpstr>
      <vt:lpstr>Гидромет</vt:lpstr>
      <vt:lpstr>Геология</vt:lpstr>
      <vt:lpstr>Геофизика</vt:lpstr>
      <vt:lpstr>Тех.обследование</vt:lpstr>
      <vt:lpstr>Экспертиза ПД и ИЗ </vt:lpstr>
      <vt:lpstr>Тех.обследование!Заголовки_для_печати</vt:lpstr>
      <vt:lpstr>'Cводная смета ПИР '!Область_печати</vt:lpstr>
      <vt:lpstr>Геология!Область_печати</vt:lpstr>
      <vt:lpstr>Геофизика!Область_печати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2022-09-28T15:51:14Z</dcterms:modified>
</cp:coreProperties>
</file>